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tabRatio="869" firstSheet="2" activeTab="2"/>
  </bookViews>
  <sheets>
    <sheet name="封面" sheetId="1" r:id="rId1"/>
    <sheet name="目录" sheetId="2" r:id="rId2"/>
    <sheet name="附表1.全省收入" sheetId="17" r:id="rId3"/>
    <sheet name="附表2.全省支出" sheetId="4" r:id="rId4"/>
    <sheet name="附表3.省本级收入" sheetId="5" r:id="rId5"/>
    <sheet name="附表4.省本级支出 " sheetId="19" r:id="rId6"/>
    <sheet name="附表5.全省基收" sheetId="26" r:id="rId7"/>
    <sheet name="附表6.全省基支" sheetId="27" r:id="rId8"/>
    <sheet name="附表7.本级基收" sheetId="28" r:id="rId9"/>
    <sheet name="附表8.本级基支" sheetId="29" r:id="rId10"/>
    <sheet name="附表9.国有资本经营预算" sheetId="24" r:id="rId11"/>
    <sheet name="附表10.社保基金预算收支表" sheetId="30" r:id="rId12"/>
    <sheet name="省本级支出2" sheetId="11" state="hidden" r:id="rId13"/>
    <sheet name="省对下转移支付表" sheetId="12" state="hidden" r:id="rId14"/>
  </sheets>
  <externalReferences>
    <externalReference r:id="rId15"/>
    <externalReference r:id="rId16"/>
  </externalReferences>
  <definedNames>
    <definedName name="_xlnm._FilterDatabase" localSheetId="5" hidden="1">'附表4.省本级支出 '!$B$7:$R$1798</definedName>
    <definedName name="Database" localSheetId="2" hidden="1">#REF!</definedName>
    <definedName name="Database" localSheetId="11" hidden="1">#REF!</definedName>
    <definedName name="Database" localSheetId="5" hidden="1">#REF!</definedName>
    <definedName name="Database" localSheetId="6" hidden="1">#REF!</definedName>
    <definedName name="Database" localSheetId="7" hidden="1">#REF!</definedName>
    <definedName name="Database" localSheetId="8" hidden="1">#REF!</definedName>
    <definedName name="Database" localSheetId="9" hidden="1">#REF!</definedName>
    <definedName name="Database" hidden="1">#REF!</definedName>
    <definedName name="ddd" localSheetId="0" hidden="1">#REF!</definedName>
    <definedName name="ddd" localSheetId="2" hidden="1">#REF!</definedName>
    <definedName name="ddd" localSheetId="11" hidden="1">#REF!</definedName>
    <definedName name="ddd" localSheetId="5" hidden="1">#REF!</definedName>
    <definedName name="ddd" localSheetId="6" hidden="1">#REF!</definedName>
    <definedName name="ddd" localSheetId="7" hidden="1">#REF!</definedName>
    <definedName name="ddd" hidden="1">#REF!</definedName>
    <definedName name="_xlnm.Print_Area" localSheetId="2">附表1.全省收入!$A$1:$J$28</definedName>
    <definedName name="_xlnm.Print_Area" localSheetId="11">附表10.社保基金预算收支表!$A$1:$I$12</definedName>
    <definedName name="_xlnm.Print_Area" localSheetId="3">附表2.全省支出!$A$1:$K$29</definedName>
    <definedName name="_xlnm.Print_Area" localSheetId="4">附表3.省本级收入!$A$1:$J$26</definedName>
    <definedName name="_xlnm.Print_Area" localSheetId="5">'附表4.省本级支出 '!$B$1:$Q$1798</definedName>
    <definedName name="_xlnm.Print_Area" localSheetId="6">附表5.全省基收!$A$1:$J$31</definedName>
    <definedName name="_xlnm.Print_Area" localSheetId="7">附表6.全省基支!$A$1:$J$37</definedName>
    <definedName name="_xlnm.Print_Area" localSheetId="8">附表7.本级基收!$A$1:$J$27</definedName>
    <definedName name="_xlnm.Print_Area" localSheetId="9">附表8.本级基支!$A$1:$M$66</definedName>
    <definedName name="_xlnm.Print_Area" localSheetId="10">附表9.国有资本经营预算!$A$1:$G$28</definedName>
    <definedName name="_xlnm.Print_Area" localSheetId="1">目录!$A$1:$M$14</definedName>
    <definedName name="_xlnm.Print_Area" localSheetId="12">省本级支出2!$A$1:$Q$34</definedName>
    <definedName name="_xlnm.Print_Area" localSheetId="13">省对下转移支付表!$A$1:$H$30</definedName>
    <definedName name="_xlnm.Print_Area" hidden="1">#N/A</definedName>
    <definedName name="_xlnm.Print_Titles" localSheetId="2">附表1.全省收入!$1:$6</definedName>
    <definedName name="_xlnm.Print_Titles" localSheetId="3">附表2.全省支出!$1:$6</definedName>
    <definedName name="_xlnm.Print_Titles" localSheetId="4">附表3.省本级收入!$1:$6</definedName>
    <definedName name="_xlnm.Print_Titles" localSheetId="5">'附表4.省本级支出 '!$1:$6</definedName>
    <definedName name="_xlnm.Print_Titles" localSheetId="6">附表5.全省基收!$1:$6</definedName>
    <definedName name="_xlnm.Print_Titles" localSheetId="7">附表6.全省基支!$1:$6</definedName>
    <definedName name="_xlnm.Print_Titles" localSheetId="8">附表7.本级基收!$1:$6</definedName>
    <definedName name="_xlnm.Print_Titles" localSheetId="9">附表8.本级基支!$1:$6</definedName>
    <definedName name="_xlnm.Print_Titles" localSheetId="10">附表9.国有资本经营预算!$1:$5</definedName>
    <definedName name="_xlnm.Print_Titles" localSheetId="12">省本级支出2!$1:6</definedName>
    <definedName name="_xlnm.Print_Titles" hidden="1">#N/A</definedName>
    <definedName name="地区名称" localSheetId="0">[1]封面!$N$2:$N$37</definedName>
    <definedName name="地区名称" localSheetId="5">[1]封面!$N$2:$N$37</definedName>
    <definedName name="地区名称" localSheetId="1">[1]封面!$N$2:$N$37</definedName>
    <definedName name="地区名称">[2]封面!$N$2:$N$37</definedName>
  </definedNames>
  <calcPr calcId="144525"/>
</workbook>
</file>

<file path=xl/comments1.xml><?xml version="1.0" encoding="utf-8"?>
<comments xmlns="http://schemas.openxmlformats.org/spreadsheetml/2006/main">
  <authors>
    <author>CurUserName</author>
  </authors>
  <commentList>
    <comment ref="F29" authorId="0">
      <text>
        <r>
          <rPr>
            <sz val="9"/>
            <rFont val="宋体"/>
            <charset val="134"/>
          </rPr>
          <t xml:space="preserve">CurUserName:
</t>
        </r>
        <r>
          <rPr>
            <sz val="9"/>
            <rFont val="宋体"/>
            <charset val="134"/>
          </rPr>
          <t>企业军转干部支出</t>
        </r>
      </text>
    </comment>
  </commentList>
</comments>
</file>

<file path=xl/sharedStrings.xml><?xml version="1.0" encoding="utf-8"?>
<sst xmlns="http://schemas.openxmlformats.org/spreadsheetml/2006/main" count="2112">
  <si>
    <t>省十二届人大常委会
第二十五次会议文件附件</t>
  </si>
  <si>
    <t>内部资料</t>
  </si>
  <si>
    <t>妥善保管</t>
  </si>
  <si>
    <t>《贵州省2016年1—10月预算执行情况的报告》附表</t>
  </si>
  <si>
    <t>贵州省财政厅编制</t>
  </si>
  <si>
    <t>目　　　录</t>
  </si>
  <si>
    <t>表1:贵州省2016年1—10月全省一般公共预算收入完成情况表</t>
  </si>
  <si>
    <t>表2:贵州省2016年1—10月全省一般公共预算支出完成情况表</t>
  </si>
  <si>
    <t>表3:贵州省2016年1—10月省本级一般公共预算收入完成情况表</t>
  </si>
  <si>
    <t>表4:贵州省2016年1—10月省本级一般公共预算支出完成情况表</t>
  </si>
  <si>
    <t>表5:贵州省2016年1—10月全省政府性基金预算收入完成情况表</t>
  </si>
  <si>
    <t>表6:贵州省2016年1—10月全省政府性基金预算支出完成情况表</t>
  </si>
  <si>
    <t>表7:贵州省2016年1—10月省本级政府性基金预算收入完成情况表</t>
  </si>
  <si>
    <t>表8:贵州省2016年1—10月省本级政府性基金预算支出完成情况表</t>
  </si>
  <si>
    <t>表9:贵州省2016年1—10月省本级国有资本经营预算收支完成情况表</t>
  </si>
  <si>
    <t>表10:贵州省2016年1—9月省本级社会保险基金预算收支完成情况表</t>
  </si>
  <si>
    <t>贵州省2016年1—10月全省一般公共预算收入完成情况表</t>
  </si>
  <si>
    <r>
      <rPr>
        <sz val="12"/>
        <rFont val="宋体"/>
        <charset val="134"/>
      </rPr>
      <t>编制：贵州省财政厅</t>
    </r>
  </si>
  <si>
    <r>
      <rPr>
        <sz val="12"/>
        <rFont val="宋体"/>
        <charset val="134"/>
      </rPr>
      <t>单位：万元</t>
    </r>
  </si>
  <si>
    <r>
      <rPr>
        <b/>
        <sz val="12"/>
        <rFont val="宋体"/>
        <charset val="134"/>
      </rPr>
      <t>科</t>
    </r>
    <r>
      <rPr>
        <b/>
        <sz val="12"/>
        <rFont val="Arial"/>
        <charset val="134"/>
      </rPr>
      <t xml:space="preserve"> </t>
    </r>
    <r>
      <rPr>
        <b/>
        <sz val="12"/>
        <rFont val="宋体"/>
        <charset val="134"/>
      </rPr>
      <t>目</t>
    </r>
    <r>
      <rPr>
        <b/>
        <sz val="12"/>
        <rFont val="Arial"/>
        <charset val="134"/>
      </rPr>
      <t xml:space="preserve"> </t>
    </r>
    <r>
      <rPr>
        <b/>
        <sz val="12"/>
        <rFont val="宋体"/>
        <charset val="134"/>
      </rPr>
      <t>名</t>
    </r>
    <r>
      <rPr>
        <b/>
        <sz val="12"/>
        <rFont val="Arial"/>
        <charset val="134"/>
      </rPr>
      <t xml:space="preserve"> </t>
    </r>
    <r>
      <rPr>
        <b/>
        <sz val="12"/>
        <rFont val="宋体"/>
        <charset val="134"/>
      </rPr>
      <t>称</t>
    </r>
  </si>
  <si>
    <t>2016年预算数</t>
  </si>
  <si>
    <t>2016年1—10月                    收入执行情况</t>
  </si>
  <si>
    <t>与2015年1—10月比较情况</t>
  </si>
  <si>
    <r>
      <rPr>
        <b/>
        <sz val="12"/>
        <rFont val="宋体"/>
        <charset val="134"/>
      </rPr>
      <t>备注</t>
    </r>
  </si>
  <si>
    <r>
      <rPr>
        <b/>
        <sz val="12"/>
        <rFont val="宋体"/>
        <charset val="134"/>
      </rPr>
      <t>合计</t>
    </r>
  </si>
  <si>
    <r>
      <rPr>
        <b/>
        <sz val="12"/>
        <rFont val="宋体"/>
        <charset val="134"/>
      </rPr>
      <t>年初</t>
    </r>
    <r>
      <rPr>
        <b/>
        <sz val="12"/>
        <rFont val="Arial"/>
        <charset val="134"/>
      </rPr>
      <t xml:space="preserve">              </t>
    </r>
    <r>
      <rPr>
        <b/>
        <sz val="12"/>
        <rFont val="宋体"/>
        <charset val="134"/>
      </rPr>
      <t>预算数</t>
    </r>
  </si>
  <si>
    <r>
      <rPr>
        <b/>
        <sz val="12"/>
        <rFont val="宋体"/>
        <charset val="134"/>
      </rPr>
      <t>调增</t>
    </r>
    <r>
      <rPr>
        <b/>
        <sz val="12"/>
        <rFont val="Arial"/>
        <charset val="134"/>
      </rPr>
      <t xml:space="preserve"> </t>
    </r>
    <r>
      <rPr>
        <b/>
        <sz val="12"/>
        <rFont val="宋体"/>
        <charset val="134"/>
      </rPr>
      <t>（减）</t>
    </r>
    <r>
      <rPr>
        <b/>
        <sz val="12"/>
        <rFont val="Arial"/>
        <charset val="134"/>
      </rPr>
      <t xml:space="preserve">             </t>
    </r>
    <r>
      <rPr>
        <b/>
        <sz val="12"/>
        <rFont val="宋体"/>
        <charset val="134"/>
      </rPr>
      <t>预算数</t>
    </r>
  </si>
  <si>
    <t>2016年            完成数</t>
  </si>
  <si>
    <r>
      <rPr>
        <b/>
        <sz val="12"/>
        <rFont val="宋体"/>
        <charset val="134"/>
      </rPr>
      <t>完成数</t>
    </r>
    <r>
      <rPr>
        <b/>
        <sz val="12"/>
        <rFont val="Arial"/>
        <charset val="134"/>
      </rPr>
      <t xml:space="preserve">          </t>
    </r>
    <r>
      <rPr>
        <b/>
        <sz val="12"/>
        <rFont val="宋体"/>
        <charset val="134"/>
      </rPr>
      <t>为预算数</t>
    </r>
    <r>
      <rPr>
        <b/>
        <sz val="12"/>
        <rFont val="Arial"/>
        <charset val="134"/>
      </rPr>
      <t>%</t>
    </r>
  </si>
  <si>
    <t>2015年            完成数</t>
  </si>
  <si>
    <t>2016年为2015年%</t>
  </si>
  <si>
    <t>2016年比2015年     增减额</t>
  </si>
  <si>
    <r>
      <rPr>
        <sz val="12"/>
        <rFont val="宋体"/>
        <charset val="134"/>
      </rPr>
      <t>栏</t>
    </r>
    <r>
      <rPr>
        <sz val="12"/>
        <rFont val="Arial"/>
        <charset val="134"/>
      </rPr>
      <t xml:space="preserve">  </t>
    </r>
    <r>
      <rPr>
        <sz val="12"/>
        <rFont val="宋体"/>
        <charset val="134"/>
      </rPr>
      <t>次</t>
    </r>
  </si>
  <si>
    <t>1=2+3</t>
  </si>
  <si>
    <t>5=4/1</t>
  </si>
  <si>
    <t>7=4/6</t>
  </si>
  <si>
    <t>8=4-6</t>
  </si>
  <si>
    <r>
      <rPr>
        <b/>
        <sz val="12"/>
        <rFont val="宋体"/>
        <charset val="134"/>
      </rPr>
      <t>一般公共预算收入合计</t>
    </r>
  </si>
  <si>
    <r>
      <rPr>
        <b/>
        <sz val="12"/>
        <rFont val="宋体"/>
        <charset val="134"/>
      </rPr>
      <t>一、税收收入</t>
    </r>
  </si>
  <si>
    <r>
      <rPr>
        <sz val="12"/>
        <rFont val="Arial"/>
        <charset val="134"/>
      </rPr>
      <t xml:space="preserve">  1.</t>
    </r>
    <r>
      <rPr>
        <sz val="12"/>
        <rFont val="宋体"/>
        <charset val="134"/>
      </rPr>
      <t>增值税及营业税</t>
    </r>
  </si>
  <si>
    <r>
      <rPr>
        <sz val="12"/>
        <rFont val="Arial"/>
        <charset val="134"/>
      </rPr>
      <t xml:space="preserve">        </t>
    </r>
    <r>
      <rPr>
        <sz val="12"/>
        <rFont val="宋体"/>
        <charset val="134"/>
      </rPr>
      <t>其中：国内增值税</t>
    </r>
  </si>
  <si>
    <r>
      <rPr>
        <sz val="11"/>
        <rFont val="宋体"/>
        <charset val="134"/>
      </rPr>
      <t>增幅较低原因：一是</t>
    </r>
    <r>
      <rPr>
        <sz val="11"/>
        <rFont val="Arial"/>
        <charset val="134"/>
      </rPr>
      <t>“</t>
    </r>
    <r>
      <rPr>
        <sz val="11"/>
        <rFont val="宋体"/>
        <charset val="134"/>
      </rPr>
      <t>营改增</t>
    </r>
    <r>
      <rPr>
        <sz val="11"/>
        <rFont val="Arial"/>
        <charset val="134"/>
      </rPr>
      <t>”</t>
    </r>
    <r>
      <rPr>
        <sz val="11"/>
        <rFont val="宋体"/>
        <charset val="134"/>
      </rPr>
      <t>试点全面推开，抵扣链条进一步打通，一般纳税人进项税额抵扣增加。二是受卷烟计划调减影响，卷烟增值税减收较多。三是受前期煤炭市场低迷影响，煤炭开采和洗选业增值税减收较多。</t>
    </r>
  </si>
  <si>
    <r>
      <t xml:space="preserve">          </t>
    </r>
    <r>
      <rPr>
        <sz val="12"/>
        <rFont val="宋体"/>
        <charset val="134"/>
      </rPr>
      <t>营业税及改征增值税</t>
    </r>
  </si>
  <si>
    <r>
      <rPr>
        <sz val="11"/>
        <rFont val="宋体"/>
        <charset val="134"/>
      </rPr>
      <t>增幅较高原因：一是全省固定资产投资快速增长，房地产市场回暖，营业税及改征增值税相应增加。二是</t>
    </r>
    <r>
      <rPr>
        <sz val="11"/>
        <rFont val="Arial"/>
        <charset val="134"/>
      </rPr>
      <t>“</t>
    </r>
    <r>
      <rPr>
        <sz val="11"/>
        <rFont val="宋体"/>
        <charset val="134"/>
      </rPr>
      <t>营改增</t>
    </r>
    <r>
      <rPr>
        <sz val="11"/>
        <rFont val="Arial"/>
        <charset val="134"/>
      </rPr>
      <t>”</t>
    </r>
    <r>
      <rPr>
        <sz val="11"/>
        <rFont val="宋体"/>
        <charset val="134"/>
      </rPr>
      <t>试点全面推开前，部分企业基于税收筹划主动申报纳税，同时税务部门加强了对欠税的清理力度。三是全省营业税及改征增值税上半年增长</t>
    </r>
    <r>
      <rPr>
        <sz val="11"/>
        <rFont val="Arial"/>
        <charset val="134"/>
      </rPr>
      <t>26.5%</t>
    </r>
    <r>
      <rPr>
        <sz val="11"/>
        <rFont val="宋体"/>
        <charset val="134"/>
      </rPr>
      <t>，前三季度增长</t>
    </r>
    <r>
      <rPr>
        <sz val="11"/>
        <rFont val="Arial"/>
        <charset val="134"/>
      </rPr>
      <t>19.2%</t>
    </r>
    <r>
      <rPr>
        <sz val="11"/>
        <rFont val="宋体"/>
        <charset val="134"/>
      </rPr>
      <t>，</t>
    </r>
    <r>
      <rPr>
        <sz val="11"/>
        <rFont val="Arial"/>
        <charset val="134"/>
      </rPr>
      <t>1-10</t>
    </r>
    <r>
      <rPr>
        <sz val="11"/>
        <rFont val="宋体"/>
        <charset val="134"/>
      </rPr>
      <t>月增长</t>
    </r>
    <r>
      <rPr>
        <sz val="11"/>
        <rFont val="Arial"/>
        <charset val="134"/>
      </rPr>
      <t>18.8%</t>
    </r>
    <r>
      <rPr>
        <sz val="11"/>
        <rFont val="宋体"/>
        <charset val="134"/>
      </rPr>
      <t>，增幅逐步回落，全面推开</t>
    </r>
    <r>
      <rPr>
        <sz val="11"/>
        <rFont val="Arial"/>
        <charset val="134"/>
      </rPr>
      <t>“</t>
    </r>
    <r>
      <rPr>
        <sz val="11"/>
        <rFont val="宋体"/>
        <charset val="134"/>
      </rPr>
      <t>营改增</t>
    </r>
    <r>
      <rPr>
        <sz val="11"/>
        <rFont val="Arial"/>
        <charset val="134"/>
      </rPr>
      <t>”</t>
    </r>
    <r>
      <rPr>
        <sz val="11"/>
        <rFont val="宋体"/>
        <charset val="134"/>
      </rPr>
      <t>试点的政策性减收效应逐步体现。</t>
    </r>
  </si>
  <si>
    <r>
      <rPr>
        <sz val="12"/>
        <rFont val="Arial"/>
        <charset val="134"/>
      </rPr>
      <t xml:space="preserve">  2.</t>
    </r>
    <r>
      <rPr>
        <sz val="12"/>
        <rFont val="宋体"/>
        <charset val="134"/>
      </rPr>
      <t>企业所得税</t>
    </r>
  </si>
  <si>
    <r>
      <rPr>
        <sz val="12"/>
        <rFont val="Arial"/>
        <charset val="134"/>
      </rPr>
      <t xml:space="preserve">  3.</t>
    </r>
    <r>
      <rPr>
        <sz val="12"/>
        <rFont val="宋体"/>
        <charset val="134"/>
      </rPr>
      <t>个人所得税</t>
    </r>
  </si>
  <si>
    <r>
      <rPr>
        <sz val="11"/>
        <rFont val="宋体"/>
        <charset val="134"/>
      </rPr>
      <t>增幅较低原因：一是</t>
    </r>
    <r>
      <rPr>
        <sz val="11"/>
        <rFont val="Arial"/>
        <charset val="134"/>
      </rPr>
      <t>2015</t>
    </r>
    <r>
      <rPr>
        <sz val="11"/>
        <rFont val="宋体"/>
        <charset val="134"/>
      </rPr>
      <t>年贵阳市拜特药业、老干妈等企业向股东分配股利，按税法规定股东需缴纳个人所得税，为一次性因素。二是毕节、黔西南、六盘水等市州前期受煤炭市场低迷、去产能政策等因素影响，煤炭从业人员收入下降较多。</t>
    </r>
  </si>
  <si>
    <r>
      <rPr>
        <sz val="12"/>
        <rFont val="Arial"/>
        <charset val="134"/>
      </rPr>
      <t xml:space="preserve">  4.</t>
    </r>
    <r>
      <rPr>
        <sz val="12"/>
        <rFont val="宋体"/>
        <charset val="134"/>
      </rPr>
      <t>城市维护建设税</t>
    </r>
  </si>
  <si>
    <r>
      <rPr>
        <sz val="12"/>
        <rFont val="Arial"/>
        <charset val="134"/>
      </rPr>
      <t xml:space="preserve"> 5.</t>
    </r>
    <r>
      <rPr>
        <sz val="12"/>
        <rFont val="宋体"/>
        <charset val="134"/>
      </rPr>
      <t>耕地占用税</t>
    </r>
  </si>
  <si>
    <t>增幅较高原因：一是全省加大基础设施建设及旅游开发，耕地占用增加较多。二是部分市县加大对以前年度欠税的清理力度。</t>
  </si>
  <si>
    <r>
      <rPr>
        <sz val="12"/>
        <rFont val="Arial"/>
        <charset val="134"/>
      </rPr>
      <t>6.</t>
    </r>
    <r>
      <rPr>
        <sz val="12"/>
        <rFont val="宋体"/>
        <charset val="134"/>
      </rPr>
      <t>契税</t>
    </r>
  </si>
  <si>
    <r>
      <rPr>
        <sz val="11"/>
        <rFont val="宋体"/>
        <charset val="134"/>
      </rPr>
      <t>增幅较高原因：一是房地产市场回暖，房屋交易活跃，契税相应增加。二是部分市县加大对以前年度欠税的清理力度。</t>
    </r>
  </si>
  <si>
    <r>
      <rPr>
        <sz val="12"/>
        <rFont val="Arial"/>
        <charset val="134"/>
      </rPr>
      <t xml:space="preserve"> 7.</t>
    </r>
    <r>
      <rPr>
        <sz val="12"/>
        <rFont val="宋体"/>
        <charset val="134"/>
      </rPr>
      <t>烟叶税</t>
    </r>
  </si>
  <si>
    <t>减收原因：受烟计划调减影响，全省烟叶税减收较多。</t>
  </si>
  <si>
    <r>
      <rPr>
        <sz val="12"/>
        <rFont val="Arial"/>
        <charset val="134"/>
      </rPr>
      <t xml:space="preserve"> 8.</t>
    </r>
    <r>
      <rPr>
        <sz val="12"/>
        <rFont val="宋体"/>
        <charset val="134"/>
      </rPr>
      <t>其他税收收入</t>
    </r>
  </si>
  <si>
    <r>
      <rPr>
        <sz val="11"/>
        <rFont val="宋体"/>
        <charset val="134"/>
      </rPr>
      <t>增幅较低原因：主要是</t>
    </r>
    <r>
      <rPr>
        <sz val="11"/>
        <rFont val="Arial"/>
        <charset val="134"/>
      </rPr>
      <t>2015</t>
    </r>
    <r>
      <rPr>
        <sz val="11"/>
        <rFont val="宋体"/>
        <charset val="134"/>
      </rPr>
      <t>年部分市县加大对土地增值税的征管和清欠力度，为一次性因素，本年土地增值税减收</t>
    </r>
    <r>
      <rPr>
        <sz val="11"/>
        <rFont val="Arial"/>
        <charset val="134"/>
      </rPr>
      <t>5.41</t>
    </r>
    <r>
      <rPr>
        <sz val="11"/>
        <rFont val="宋体"/>
        <charset val="134"/>
      </rPr>
      <t>亿元。</t>
    </r>
  </si>
  <si>
    <r>
      <rPr>
        <b/>
        <sz val="12"/>
        <rFont val="宋体"/>
        <charset val="134"/>
      </rPr>
      <t>二、非税收入</t>
    </r>
  </si>
  <si>
    <t xml:space="preserve">  1.专项收入</t>
  </si>
  <si>
    <t xml:space="preserve">  2.行政事业性收费收入</t>
  </si>
  <si>
    <r>
      <rPr>
        <sz val="11"/>
        <rFont val="宋体"/>
        <charset val="134"/>
      </rPr>
      <t>减收原因：一是扩大</t>
    </r>
    <r>
      <rPr>
        <sz val="11"/>
        <rFont val="Arial"/>
        <charset val="134"/>
      </rPr>
      <t>18</t>
    </r>
    <r>
      <rPr>
        <sz val="11"/>
        <rFont val="宋体"/>
        <charset val="134"/>
      </rPr>
      <t>项行政事业性收费免征范围。二是全面执行一对夫妇可生育二孩政策，全省社会抚养费缴纳大幅减少。三是公安、交通运输行政事业性收费减收较多。</t>
    </r>
  </si>
  <si>
    <t xml:space="preserve">  3.罚没收入</t>
  </si>
  <si>
    <r>
      <rPr>
        <sz val="11"/>
        <rFont val="宋体"/>
        <charset val="134"/>
      </rPr>
      <t>增幅较高原因：主要是由于武汉市土地督察局到金沙县交叉检查中发现县住建局、城投公司、交通局等</t>
    </r>
    <r>
      <rPr>
        <sz val="11"/>
        <rFont val="Arial"/>
        <charset val="134"/>
      </rPr>
      <t>8</t>
    </r>
    <r>
      <rPr>
        <sz val="11"/>
        <rFont val="宋体"/>
        <charset val="134"/>
      </rPr>
      <t>个部门公共基础设施建设非法占地，按规定收缴罚没款及滞纳金</t>
    </r>
    <r>
      <rPr>
        <sz val="11"/>
        <rFont val="Arial"/>
        <charset val="134"/>
      </rPr>
      <t>1.29</t>
    </r>
    <r>
      <rPr>
        <sz val="11"/>
        <rFont val="宋体"/>
        <charset val="134"/>
      </rPr>
      <t>亿元。</t>
    </r>
  </si>
  <si>
    <t xml:space="preserve">  4.国有资本经营收入</t>
  </si>
  <si>
    <r>
      <rPr>
        <sz val="11"/>
        <rFont val="宋体"/>
        <charset val="134"/>
      </rPr>
      <t>增幅较高原因：主要是部分市县处置股票、办公楼等资产收益增加较多。</t>
    </r>
  </si>
  <si>
    <t xml:space="preserve">  5.国有资源(资产)有偿使用收入</t>
  </si>
  <si>
    <r>
      <rPr>
        <sz val="12"/>
        <rFont val="Arial"/>
        <charset val="134"/>
      </rPr>
      <t xml:space="preserve">  6.</t>
    </r>
    <r>
      <rPr>
        <sz val="12"/>
        <rFont val="宋体"/>
        <charset val="134"/>
      </rPr>
      <t>捐赠收入</t>
    </r>
    <r>
      <rPr>
        <sz val="12"/>
        <rFont val="Arial"/>
        <charset val="134"/>
      </rPr>
      <t xml:space="preserve"> </t>
    </r>
  </si>
  <si>
    <r>
      <rPr>
        <sz val="11"/>
        <rFont val="宋体"/>
        <charset val="134"/>
      </rPr>
      <t>增幅较高原因：主要是中国烟草总公司和贵州中烟公司捐赠省本级的烟草扶贫新村示范项目</t>
    </r>
    <r>
      <rPr>
        <sz val="11"/>
        <rFont val="Arial"/>
        <charset val="134"/>
      </rPr>
      <t>1.5</t>
    </r>
    <r>
      <rPr>
        <sz val="11"/>
        <rFont val="宋体"/>
        <charset val="134"/>
      </rPr>
      <t>亿元和烟草行业援建税源工程</t>
    </r>
    <r>
      <rPr>
        <sz val="11"/>
        <rFont val="Arial"/>
        <charset val="134"/>
      </rPr>
      <t>1.89</t>
    </r>
    <r>
      <rPr>
        <sz val="11"/>
        <rFont val="宋体"/>
        <charset val="134"/>
      </rPr>
      <t>亿元。</t>
    </r>
  </si>
  <si>
    <r>
      <rPr>
        <sz val="12"/>
        <rFont val="Arial"/>
        <charset val="134"/>
      </rPr>
      <t xml:space="preserve">  7.</t>
    </r>
    <r>
      <rPr>
        <sz val="12"/>
        <rFont val="宋体"/>
        <charset val="134"/>
      </rPr>
      <t>政府住房基金收入</t>
    </r>
  </si>
  <si>
    <t>增幅较高原因：主要是部分市县保障性安居住房出租收入、计提公共租赁住房资金收入增收较多。</t>
  </si>
  <si>
    <r>
      <rPr>
        <sz val="12"/>
        <rFont val="Arial"/>
        <charset val="134"/>
      </rPr>
      <t xml:space="preserve">  8.</t>
    </r>
    <r>
      <rPr>
        <sz val="12"/>
        <rFont val="宋体"/>
        <charset val="134"/>
      </rPr>
      <t>其他收入</t>
    </r>
  </si>
  <si>
    <r>
      <rPr>
        <sz val="11"/>
        <rFont val="宋体"/>
        <charset val="134"/>
      </rPr>
      <t>减收原因：主要是上年部分市县一次性收入较多。</t>
    </r>
  </si>
  <si>
    <r>
      <rPr>
        <sz val="12"/>
        <rFont val="宋体"/>
        <charset val="134"/>
      </rPr>
      <t>备注：全省</t>
    </r>
    <r>
      <rPr>
        <sz val="12"/>
        <rFont val="Arial"/>
        <charset val="134"/>
      </rPr>
      <t>2016</t>
    </r>
    <r>
      <rPr>
        <sz val="12"/>
        <rFont val="宋体"/>
        <charset val="134"/>
      </rPr>
      <t>年年初代编收入预算数为</t>
    </r>
    <r>
      <rPr>
        <sz val="12"/>
        <rFont val="Arial"/>
        <charset val="134"/>
      </rPr>
      <t>1623</t>
    </r>
    <r>
      <rPr>
        <sz val="12"/>
        <rFont val="宋体"/>
        <charset val="134"/>
      </rPr>
      <t>亿元，为按上年执行数的</t>
    </r>
    <r>
      <rPr>
        <sz val="12"/>
        <rFont val="Arial"/>
        <charset val="134"/>
      </rPr>
      <t>8%</t>
    </r>
    <r>
      <rPr>
        <sz val="12"/>
        <rFont val="宋体"/>
        <charset val="134"/>
      </rPr>
      <t>增长预计。表中年初预算数</t>
    </r>
    <r>
      <rPr>
        <sz val="12"/>
        <rFont val="Arial"/>
        <charset val="134"/>
      </rPr>
      <t>1642.59</t>
    </r>
    <r>
      <rPr>
        <sz val="12"/>
        <rFont val="宋体"/>
        <charset val="134"/>
      </rPr>
      <t>亿元为汇总省本级及市县人代会批准的收入预算数。</t>
    </r>
  </si>
  <si>
    <t>贵州省2016年1—10月全省一般公共预算支出完成情况表</t>
  </si>
  <si>
    <t>编制：贵州省财政厅</t>
  </si>
  <si>
    <r>
      <rPr>
        <b/>
        <sz val="12"/>
        <rFont val="宋体"/>
        <charset val="134"/>
      </rPr>
      <t>科目编码</t>
    </r>
  </si>
  <si>
    <t>2016年1—10月                     支出执行情况</t>
  </si>
  <si>
    <t>2016年           完成数</t>
  </si>
  <si>
    <r>
      <rPr>
        <b/>
        <sz val="12"/>
        <rFont val="宋体"/>
        <charset val="134"/>
      </rPr>
      <t>完成数为</t>
    </r>
    <r>
      <rPr>
        <b/>
        <sz val="12"/>
        <rFont val="Arial"/>
        <charset val="134"/>
      </rPr>
      <t xml:space="preserve">    </t>
    </r>
    <r>
      <rPr>
        <b/>
        <sz val="12"/>
        <rFont val="宋体"/>
        <charset val="134"/>
      </rPr>
      <t>预算数</t>
    </r>
    <r>
      <rPr>
        <b/>
        <sz val="12"/>
        <rFont val="Arial"/>
        <charset val="134"/>
      </rPr>
      <t>%</t>
    </r>
  </si>
  <si>
    <t>2015年        完成数</t>
  </si>
  <si>
    <t>2016年       比2015年    增减额</t>
  </si>
  <si>
    <t>2=3+4</t>
  </si>
  <si>
    <t>6=5/2</t>
  </si>
  <si>
    <t>8=5/7</t>
  </si>
  <si>
    <t>9=5-7</t>
  </si>
  <si>
    <r>
      <rPr>
        <b/>
        <sz val="12"/>
        <rFont val="宋体"/>
        <charset val="134"/>
      </rPr>
      <t>一般公共预算支出总计</t>
    </r>
  </si>
  <si>
    <t>201</t>
  </si>
  <si>
    <r>
      <rPr>
        <sz val="12"/>
        <rFont val="宋体"/>
        <charset val="134"/>
      </rPr>
      <t>一般公共服务支出</t>
    </r>
  </si>
  <si>
    <t>203</t>
  </si>
  <si>
    <r>
      <rPr>
        <sz val="12"/>
        <rFont val="宋体"/>
        <charset val="134"/>
      </rPr>
      <t>国防支出</t>
    </r>
  </si>
  <si>
    <t>204</t>
  </si>
  <si>
    <r>
      <rPr>
        <sz val="12"/>
        <rFont val="宋体"/>
        <charset val="134"/>
      </rPr>
      <t>公共安全支出</t>
    </r>
  </si>
  <si>
    <t>205</t>
  </si>
  <si>
    <r>
      <rPr>
        <sz val="12"/>
        <rFont val="宋体"/>
        <charset val="134"/>
      </rPr>
      <t>教育支出</t>
    </r>
  </si>
  <si>
    <t>206</t>
  </si>
  <si>
    <r>
      <rPr>
        <sz val="12"/>
        <rFont val="宋体"/>
        <charset val="134"/>
      </rPr>
      <t>科学技术支出</t>
    </r>
  </si>
  <si>
    <t>增幅较高原因：主要是加大对技术研究与开发、科技条件与服务的支持力度。</t>
  </si>
  <si>
    <t>207</t>
  </si>
  <si>
    <r>
      <rPr>
        <sz val="12"/>
        <rFont val="宋体"/>
        <charset val="134"/>
      </rPr>
      <t>文化体育与传媒支出</t>
    </r>
  </si>
  <si>
    <t>208</t>
  </si>
  <si>
    <r>
      <rPr>
        <sz val="12"/>
        <rFont val="宋体"/>
        <charset val="134"/>
      </rPr>
      <t>社会保障和就业支出</t>
    </r>
  </si>
  <si>
    <t>210</t>
  </si>
  <si>
    <r>
      <rPr>
        <sz val="12"/>
        <rFont val="宋体"/>
        <charset val="134"/>
      </rPr>
      <t>医疗卫生与计划生育支出</t>
    </r>
  </si>
  <si>
    <t>211</t>
  </si>
  <si>
    <r>
      <rPr>
        <sz val="12"/>
        <rFont val="宋体"/>
        <charset val="134"/>
      </rPr>
      <t>节能环保支出</t>
    </r>
  </si>
  <si>
    <t>增幅较高原因：主要是加大对污染减排、退耕还林的投入力度。</t>
  </si>
  <si>
    <t>212</t>
  </si>
  <si>
    <r>
      <rPr>
        <sz val="12"/>
        <rFont val="宋体"/>
        <charset val="134"/>
      </rPr>
      <t>城乡社区支出</t>
    </r>
  </si>
  <si>
    <t>增幅较高原因：主要是加大对城乡社区规划管理及公共设施建设投入。</t>
  </si>
  <si>
    <t>213</t>
  </si>
  <si>
    <r>
      <rPr>
        <sz val="12"/>
        <rFont val="宋体"/>
        <charset val="134"/>
      </rPr>
      <t>农林水支出</t>
    </r>
  </si>
  <si>
    <t>增幅较高原因：一是全省各级加大对扶贫攻坚的投入力度，特别是加强对农村基础设施建设的支持力度。二是加大对水利工程建设的投入力度。</t>
  </si>
  <si>
    <t>214</t>
  </si>
  <si>
    <r>
      <rPr>
        <sz val="12"/>
        <rFont val="宋体"/>
        <charset val="134"/>
      </rPr>
      <t>交通运输支出</t>
    </r>
  </si>
  <si>
    <t>减支原因：一是中央下达的交通运输补助合计比上年同期减少61亿元。二是2015年用盘活存量资金和地方政府债券安排铁路运输支出18亿元，今年无此因素。</t>
  </si>
  <si>
    <t>215</t>
  </si>
  <si>
    <r>
      <rPr>
        <sz val="12"/>
        <rFont val="宋体"/>
        <charset val="134"/>
      </rPr>
      <t>资源勘探信息等支出</t>
    </r>
  </si>
  <si>
    <t>216</t>
  </si>
  <si>
    <r>
      <rPr>
        <sz val="12"/>
        <rFont val="宋体"/>
        <charset val="134"/>
      </rPr>
      <t>商业服务业等支出</t>
    </r>
  </si>
  <si>
    <t>217</t>
  </si>
  <si>
    <r>
      <rPr>
        <sz val="12"/>
        <rFont val="宋体"/>
        <charset val="134"/>
      </rPr>
      <t>金融支出</t>
    </r>
  </si>
  <si>
    <r>
      <rPr>
        <sz val="11"/>
        <rFont val="宋体"/>
        <charset val="134"/>
      </rPr>
      <t>增幅较高原因：一是省本级安排全省政策性担保体系建设资金</t>
    </r>
    <r>
      <rPr>
        <sz val="11"/>
        <rFont val="Arial"/>
        <charset val="134"/>
      </rPr>
      <t>6.6</t>
    </r>
    <r>
      <rPr>
        <sz val="11"/>
        <rFont val="宋体"/>
        <charset val="134"/>
      </rPr>
      <t>亿元。二省本级是安排省级</t>
    </r>
    <r>
      <rPr>
        <sz val="11"/>
        <rFont val="Arial"/>
        <charset val="134"/>
      </rPr>
      <t>PPP</t>
    </r>
    <r>
      <rPr>
        <sz val="11"/>
        <rFont val="宋体"/>
        <charset val="134"/>
      </rPr>
      <t>基金注册资本金</t>
    </r>
    <r>
      <rPr>
        <sz val="11"/>
        <rFont val="Arial"/>
        <charset val="134"/>
      </rPr>
      <t>3</t>
    </r>
    <r>
      <rPr>
        <sz val="11"/>
        <rFont val="宋体"/>
        <charset val="134"/>
      </rPr>
      <t>亿元。三是省本级安排担保体系建设资金</t>
    </r>
    <r>
      <rPr>
        <sz val="11"/>
        <rFont val="Arial"/>
        <charset val="134"/>
      </rPr>
      <t>2.4</t>
    </r>
    <r>
      <rPr>
        <sz val="11"/>
        <rFont val="宋体"/>
        <charset val="134"/>
      </rPr>
      <t>亿元。</t>
    </r>
  </si>
  <si>
    <t>220</t>
  </si>
  <si>
    <r>
      <rPr>
        <sz val="12"/>
        <rFont val="宋体"/>
        <charset val="134"/>
      </rPr>
      <t>国土海洋气象等支出</t>
    </r>
  </si>
  <si>
    <t>减支原因：矿产资源安排的支出减少较多。</t>
  </si>
  <si>
    <t>221</t>
  </si>
  <si>
    <r>
      <rPr>
        <sz val="12"/>
        <rFont val="宋体"/>
        <charset val="134"/>
      </rPr>
      <t>住房保障支出</t>
    </r>
  </si>
  <si>
    <t>222</t>
  </si>
  <si>
    <r>
      <rPr>
        <sz val="12"/>
        <rFont val="宋体"/>
        <charset val="134"/>
      </rPr>
      <t>粮油物资储备支出</t>
    </r>
  </si>
  <si>
    <t>229</t>
  </si>
  <si>
    <r>
      <rPr>
        <sz val="12"/>
        <rFont val="宋体"/>
        <charset val="134"/>
      </rPr>
      <t>其他支出</t>
    </r>
  </si>
  <si>
    <t>债务付息支出</t>
  </si>
  <si>
    <r>
      <rPr>
        <sz val="11"/>
        <rFont val="宋体"/>
        <charset val="134"/>
      </rPr>
      <t>增幅较高原因：</t>
    </r>
    <r>
      <rPr>
        <sz val="11"/>
        <rFont val="Arial"/>
        <charset val="134"/>
      </rPr>
      <t>2015</t>
    </r>
    <r>
      <rPr>
        <sz val="11"/>
        <rFont val="宋体"/>
        <charset val="134"/>
      </rPr>
      <t>年地方开始发行地方政府置换债券</t>
    </r>
    <r>
      <rPr>
        <sz val="11"/>
        <rFont val="宋体"/>
        <charset val="134"/>
      </rPr>
      <t>，债务付息支出相应增加。</t>
    </r>
  </si>
  <si>
    <r>
      <rPr>
        <sz val="12"/>
        <rFont val="宋体"/>
        <charset val="134"/>
      </rPr>
      <t>债务发行费用支出</t>
    </r>
  </si>
  <si>
    <r>
      <rPr>
        <sz val="12"/>
        <rFont val="宋体"/>
        <charset val="134"/>
      </rPr>
      <t>备注：全省</t>
    </r>
    <r>
      <rPr>
        <sz val="12"/>
        <rFont val="Arial"/>
        <charset val="134"/>
      </rPr>
      <t>2016</t>
    </r>
    <r>
      <rPr>
        <sz val="12"/>
        <rFont val="宋体"/>
        <charset val="134"/>
      </rPr>
      <t>年年初代编预算数为</t>
    </r>
    <r>
      <rPr>
        <sz val="12"/>
        <rFont val="Arial"/>
        <charset val="134"/>
      </rPr>
      <t>3800</t>
    </r>
    <r>
      <rPr>
        <sz val="12"/>
        <rFont val="宋体"/>
        <charset val="134"/>
      </rPr>
      <t>亿元，表中年初预算数</t>
    </r>
    <r>
      <rPr>
        <sz val="12"/>
        <rFont val="Arial"/>
        <charset val="134"/>
      </rPr>
      <t>3631.6</t>
    </r>
    <r>
      <rPr>
        <sz val="12"/>
        <rFont val="宋体"/>
        <charset val="134"/>
      </rPr>
      <t>亿元为汇总省本级及市县的支出预算数，调增预算数</t>
    </r>
    <r>
      <rPr>
        <sz val="12"/>
        <rFont val="Arial"/>
        <charset val="134"/>
      </rPr>
      <t>70.4</t>
    </r>
    <r>
      <rPr>
        <sz val="12"/>
        <rFont val="宋体"/>
        <charset val="134"/>
      </rPr>
      <t>亿元为省十二届人大常委会第二十三次会议通过的省本级调整预算数。部分支出科目执行数超过预算数的原因是年度中中央下达的专项资金增加，以及上年结转资金安排的支出。</t>
    </r>
  </si>
  <si>
    <t>贵州省2016年1—10月省本级一般公共预算收入完成情况表</t>
  </si>
  <si>
    <t>单位：万元</t>
  </si>
  <si>
    <t>2016年1—10月
收入执行情况</t>
  </si>
  <si>
    <r>
      <rPr>
        <b/>
        <sz val="12"/>
        <rFont val="宋体"/>
        <charset val="134"/>
      </rPr>
      <t>年初</t>
    </r>
    <r>
      <rPr>
        <b/>
        <sz val="12"/>
        <rFont val="Arial"/>
        <charset val="134"/>
      </rPr>
      <t xml:space="preserve">            </t>
    </r>
    <r>
      <rPr>
        <b/>
        <sz val="12"/>
        <rFont val="宋体"/>
        <charset val="134"/>
      </rPr>
      <t>预算数</t>
    </r>
  </si>
  <si>
    <t>2016年        完成数</t>
  </si>
  <si>
    <r>
      <rPr>
        <b/>
        <sz val="12"/>
        <rFont val="宋体"/>
        <charset val="134"/>
      </rPr>
      <t>完成数</t>
    </r>
    <r>
      <rPr>
        <b/>
        <sz val="12"/>
        <rFont val="Arial"/>
        <charset val="134"/>
      </rPr>
      <t xml:space="preserve">        </t>
    </r>
    <r>
      <rPr>
        <b/>
        <sz val="12"/>
        <rFont val="宋体"/>
        <charset val="134"/>
      </rPr>
      <t>为预算数</t>
    </r>
    <r>
      <rPr>
        <b/>
        <sz val="12"/>
        <rFont val="Arial"/>
        <charset val="134"/>
      </rPr>
      <t>%</t>
    </r>
  </si>
  <si>
    <t>2015年    完成数</t>
  </si>
  <si>
    <t>2016年比2015年增减额</t>
  </si>
  <si>
    <r>
      <rPr>
        <b/>
        <sz val="12"/>
        <rFont val="宋体"/>
        <charset val="134"/>
      </rPr>
      <t>一</t>
    </r>
    <r>
      <rPr>
        <b/>
        <sz val="12"/>
        <rFont val="Arial"/>
        <charset val="134"/>
      </rPr>
      <t>.</t>
    </r>
    <r>
      <rPr>
        <b/>
        <sz val="12"/>
        <rFont val="宋体"/>
        <charset val="134"/>
      </rPr>
      <t>税收收入</t>
    </r>
  </si>
  <si>
    <r>
      <rPr>
        <sz val="12"/>
        <rFont val="Arial"/>
        <charset val="134"/>
      </rPr>
      <t xml:space="preserve">                   </t>
    </r>
    <r>
      <rPr>
        <sz val="12"/>
        <rFont val="宋体"/>
        <charset val="134"/>
      </rPr>
      <t>营业税及改征增值税</t>
    </r>
  </si>
  <si>
    <r>
      <rPr>
        <sz val="11"/>
        <rFont val="宋体"/>
        <charset val="134"/>
      </rPr>
      <t>增幅较高原因：一是全省固定资产投资快速增长，房地产市场回暖，营业税及改征增值税相应增加。二是</t>
    </r>
    <r>
      <rPr>
        <sz val="11"/>
        <rFont val="Arial"/>
        <charset val="134"/>
      </rPr>
      <t>“</t>
    </r>
    <r>
      <rPr>
        <sz val="11"/>
        <rFont val="宋体"/>
        <charset val="134"/>
      </rPr>
      <t>营改增</t>
    </r>
    <r>
      <rPr>
        <sz val="11"/>
        <rFont val="Arial"/>
        <charset val="134"/>
      </rPr>
      <t>”</t>
    </r>
    <r>
      <rPr>
        <sz val="11"/>
        <rFont val="宋体"/>
        <charset val="134"/>
      </rPr>
      <t>试点全面推开前，部分企业基于税收筹划主动申报纳税，同时税务部门加强了对欠税的清理力度。</t>
    </r>
  </si>
  <si>
    <r>
      <rPr>
        <sz val="12"/>
        <rFont val="Arial"/>
        <charset val="134"/>
      </rPr>
      <t>3.</t>
    </r>
    <r>
      <rPr>
        <sz val="12"/>
        <rFont val="宋体"/>
        <charset val="134"/>
      </rPr>
      <t>个人所得税</t>
    </r>
  </si>
  <si>
    <r>
      <rPr>
        <sz val="12"/>
        <rFont val="Arial"/>
        <charset val="134"/>
      </rPr>
      <t xml:space="preserve"> 4.</t>
    </r>
    <r>
      <rPr>
        <sz val="12"/>
        <rFont val="宋体"/>
        <charset val="134"/>
      </rPr>
      <t>城市维护建设税</t>
    </r>
  </si>
  <si>
    <r>
      <rPr>
        <sz val="11"/>
        <rFont val="宋体"/>
        <charset val="134"/>
      </rPr>
      <t>该项收入为中央划转地方的铁道部集中缴纳的铁路运输企业的划转收入。</t>
    </r>
  </si>
  <si>
    <r>
      <rPr>
        <sz val="12"/>
        <rFont val="Arial"/>
        <charset val="134"/>
      </rPr>
      <t xml:space="preserve"> 5.</t>
    </r>
    <r>
      <rPr>
        <sz val="12"/>
        <rFont val="宋体"/>
        <charset val="134"/>
      </rPr>
      <t>资源税</t>
    </r>
  </si>
  <si>
    <r>
      <rPr>
        <sz val="11"/>
        <rFont val="宋体"/>
        <charset val="134"/>
      </rPr>
      <t>减收原因：主要是前期煤炭市场量价齐跌，煤炭资源税相应减收。</t>
    </r>
  </si>
  <si>
    <r>
      <rPr>
        <sz val="12"/>
        <rFont val="Arial"/>
        <charset val="134"/>
      </rPr>
      <t xml:space="preserve"> 6.</t>
    </r>
    <r>
      <rPr>
        <sz val="12"/>
        <rFont val="宋体"/>
        <charset val="134"/>
      </rPr>
      <t>城镇土地使用税</t>
    </r>
  </si>
  <si>
    <r>
      <rPr>
        <sz val="11"/>
        <rFont val="Arial"/>
        <charset val="134"/>
      </rPr>
      <t>增幅较高原因：主要是区县加大对城镇土地使用税的征管和清欠力度，省本级分享的收入相应增加。</t>
    </r>
  </si>
  <si>
    <r>
      <rPr>
        <sz val="12"/>
        <rFont val="Arial"/>
        <charset val="134"/>
      </rPr>
      <t xml:space="preserve">  7.</t>
    </r>
    <r>
      <rPr>
        <sz val="12"/>
        <rFont val="宋体"/>
        <charset val="134"/>
      </rPr>
      <t>其他税收收入</t>
    </r>
  </si>
  <si>
    <r>
      <rPr>
        <b/>
        <sz val="12"/>
        <rFont val="宋体"/>
        <charset val="134"/>
      </rPr>
      <t>二</t>
    </r>
    <r>
      <rPr>
        <b/>
        <sz val="12"/>
        <rFont val="Arial"/>
        <charset val="134"/>
      </rPr>
      <t>.</t>
    </r>
    <r>
      <rPr>
        <b/>
        <sz val="12"/>
        <rFont val="宋体"/>
        <charset val="134"/>
      </rPr>
      <t>非税收入</t>
    </r>
  </si>
  <si>
    <r>
      <rPr>
        <sz val="11"/>
        <rFont val="宋体"/>
        <charset val="134"/>
      </rPr>
      <t>增幅较高原因：主要是森林植被恢复费收费标准拟提高，造成缴款人主动缴纳，该项收入增收</t>
    </r>
    <r>
      <rPr>
        <sz val="11"/>
        <rFont val="Arial"/>
        <charset val="134"/>
      </rPr>
      <t>5.75</t>
    </r>
    <r>
      <rPr>
        <sz val="11"/>
        <rFont val="宋体"/>
        <charset val="134"/>
      </rPr>
      <t>亿元。</t>
    </r>
  </si>
  <si>
    <r>
      <rPr>
        <sz val="11"/>
        <rFont val="宋体"/>
        <charset val="134"/>
      </rPr>
      <t>减收原因：一是扩大</t>
    </r>
    <r>
      <rPr>
        <sz val="11"/>
        <rFont val="Arial"/>
        <charset val="134"/>
      </rPr>
      <t>18</t>
    </r>
    <r>
      <rPr>
        <sz val="11"/>
        <rFont val="宋体"/>
        <charset val="134"/>
      </rPr>
      <t>项行政事业性收费免征范围。二是公安、交通运输行政事业性收费减收较多。</t>
    </r>
  </si>
  <si>
    <r>
      <rPr>
        <sz val="11"/>
        <rFont val="宋体"/>
        <charset val="134"/>
      </rPr>
      <t>增幅较高原因：主要是省纪委一次性缴入</t>
    </r>
    <r>
      <rPr>
        <sz val="11"/>
        <rFont val="Arial"/>
        <charset val="134"/>
      </rPr>
      <t>2</t>
    </r>
    <r>
      <rPr>
        <sz val="11"/>
        <rFont val="宋体"/>
        <charset val="134"/>
      </rPr>
      <t>亿元其他一般罚没收入，上年无此因素。</t>
    </r>
  </si>
  <si>
    <t>减收原因：非税收入收缴管理日趋完善，执收单位原以其他收入缴库的收入区分后不再缴入该科目。</t>
  </si>
  <si>
    <t>贵州省2016年1—10月省本级一般公共预算支出完成情况表</t>
  </si>
  <si>
    <r>
      <rPr>
        <sz val="12"/>
        <color indexed="8"/>
        <rFont val="黑体"/>
        <charset val="134"/>
      </rPr>
      <t>科</t>
    </r>
    <r>
      <rPr>
        <sz val="12"/>
        <color indexed="8"/>
        <rFont val="Arial"/>
        <charset val="134"/>
      </rPr>
      <t xml:space="preserve"> </t>
    </r>
    <r>
      <rPr>
        <sz val="12"/>
        <color indexed="8"/>
        <rFont val="黑体"/>
        <charset val="134"/>
      </rPr>
      <t>目</t>
    </r>
    <r>
      <rPr>
        <sz val="12"/>
        <color indexed="8"/>
        <rFont val="Arial"/>
        <charset val="134"/>
      </rPr>
      <t xml:space="preserve">            </t>
    </r>
    <r>
      <rPr>
        <sz val="12"/>
        <color indexed="8"/>
        <rFont val="黑体"/>
        <charset val="134"/>
      </rPr>
      <t>编</t>
    </r>
    <r>
      <rPr>
        <sz val="12"/>
        <color indexed="8"/>
        <rFont val="Arial"/>
        <charset val="134"/>
      </rPr>
      <t xml:space="preserve"> </t>
    </r>
    <r>
      <rPr>
        <sz val="12"/>
        <color indexed="8"/>
        <rFont val="黑体"/>
        <charset val="134"/>
      </rPr>
      <t>码</t>
    </r>
  </si>
  <si>
    <t>2016年1—10月               支出执行情况</t>
  </si>
  <si>
    <r>
      <rPr>
        <b/>
        <sz val="12"/>
        <rFont val="宋体"/>
        <charset val="134"/>
      </rPr>
      <t>备</t>
    </r>
    <r>
      <rPr>
        <b/>
        <sz val="12"/>
        <rFont val="Arial"/>
        <charset val="134"/>
      </rPr>
      <t xml:space="preserve">   </t>
    </r>
    <r>
      <rPr>
        <b/>
        <sz val="12"/>
        <rFont val="宋体"/>
        <charset val="134"/>
      </rPr>
      <t>注</t>
    </r>
  </si>
  <si>
    <r>
      <rPr>
        <b/>
        <sz val="12"/>
        <rFont val="宋体"/>
        <charset val="134"/>
      </rPr>
      <t>年初预算</t>
    </r>
  </si>
  <si>
    <t>2016年    完成数</t>
  </si>
  <si>
    <r>
      <rPr>
        <b/>
        <sz val="12"/>
        <rFont val="宋体"/>
        <charset val="134"/>
      </rPr>
      <t>完成数为预算数</t>
    </r>
    <r>
      <rPr>
        <b/>
        <sz val="12"/>
        <rFont val="Arial"/>
        <charset val="134"/>
      </rPr>
      <t>%</t>
    </r>
  </si>
  <si>
    <t>2015年     完成数</t>
  </si>
  <si>
    <r>
      <rPr>
        <sz val="12"/>
        <color indexed="8"/>
        <rFont val="黑体"/>
        <charset val="134"/>
      </rPr>
      <t>类</t>
    </r>
  </si>
  <si>
    <r>
      <rPr>
        <sz val="12"/>
        <color indexed="8"/>
        <rFont val="黑体"/>
        <charset val="134"/>
      </rPr>
      <t>款</t>
    </r>
  </si>
  <si>
    <t>项</t>
  </si>
  <si>
    <r>
      <rPr>
        <b/>
        <sz val="12"/>
        <rFont val="宋体"/>
        <charset val="134"/>
      </rPr>
      <t>小计</t>
    </r>
  </si>
  <si>
    <r>
      <rPr>
        <b/>
        <sz val="12"/>
        <rFont val="宋体"/>
        <charset val="134"/>
      </rPr>
      <t>原口径</t>
    </r>
    <r>
      <rPr>
        <b/>
        <sz val="12"/>
        <rFont val="Arial"/>
        <charset val="134"/>
      </rPr>
      <t xml:space="preserve">    </t>
    </r>
    <r>
      <rPr>
        <b/>
        <sz val="12"/>
        <rFont val="宋体"/>
        <charset val="134"/>
      </rPr>
      <t>部分</t>
    </r>
  </si>
  <si>
    <r>
      <rPr>
        <b/>
        <sz val="12"/>
        <rFont val="宋体"/>
        <charset val="134"/>
      </rPr>
      <t>中央预下达专款省级列支部分</t>
    </r>
  </si>
  <si>
    <r>
      <rPr>
        <b/>
        <sz val="12"/>
        <rFont val="宋体"/>
        <charset val="134"/>
      </rPr>
      <t>原预算外收入纳入预算管理部分</t>
    </r>
  </si>
  <si>
    <t>栏  次</t>
  </si>
  <si>
    <t>2=3+8</t>
  </si>
  <si>
    <t>3=4+5+6+7</t>
  </si>
  <si>
    <t>10=9/2</t>
  </si>
  <si>
    <t>12=9/11</t>
  </si>
  <si>
    <t>13=9-11</t>
  </si>
  <si>
    <t>科目</t>
  </si>
  <si>
    <t>一般公共预算支出合计</t>
  </si>
  <si>
    <t>一般公共服务支出</t>
  </si>
  <si>
    <r>
      <rPr>
        <sz val="11"/>
        <rFont val="宋体"/>
        <charset val="134"/>
      </rPr>
      <t>减支原因：一是今年改变过去地税经费保障与税收收入增长挂钩的预算管理方式，实行部门预算管理，税收事务支出有所减少。二是行政经费压缩</t>
    </r>
    <r>
      <rPr>
        <sz val="11"/>
        <rFont val="Arial"/>
        <charset val="134"/>
      </rPr>
      <t>6%</t>
    </r>
    <r>
      <rPr>
        <sz val="11"/>
        <rFont val="宋体"/>
        <charset val="134"/>
      </rPr>
      <t>，用于教育精准扶贫。</t>
    </r>
  </si>
  <si>
    <t>01</t>
  </si>
  <si>
    <t xml:space="preserve">  人大事务</t>
  </si>
  <si>
    <t xml:space="preserve">    行政运行</t>
  </si>
  <si>
    <t>02</t>
  </si>
  <si>
    <t xml:space="preserve">    一般行政管理事务</t>
  </si>
  <si>
    <t>03</t>
  </si>
  <si>
    <t xml:space="preserve">    机关服务</t>
  </si>
  <si>
    <t>04</t>
  </si>
  <si>
    <t xml:space="preserve">    人大会议</t>
  </si>
  <si>
    <t>05</t>
  </si>
  <si>
    <t xml:space="preserve">    人大立法</t>
  </si>
  <si>
    <t>06</t>
  </si>
  <si>
    <t xml:space="preserve">    人大监督</t>
  </si>
  <si>
    <t>07</t>
  </si>
  <si>
    <t xml:space="preserve">    人大代表履职能力提升</t>
  </si>
  <si>
    <t>08</t>
  </si>
  <si>
    <t xml:space="preserve">    代表工作</t>
  </si>
  <si>
    <t>09</t>
  </si>
  <si>
    <t xml:space="preserve">    人大信访工作</t>
  </si>
  <si>
    <t>50</t>
  </si>
  <si>
    <t xml:space="preserve">    事业运行</t>
  </si>
  <si>
    <t>99</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</si>
  <si>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</si>
  <si>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</si>
  <si>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</si>
  <si>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</si>
  <si>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</si>
  <si>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</si>
  <si>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</si>
  <si>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</si>
  <si>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</si>
  <si>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</si>
  <si>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</si>
  <si>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</si>
  <si>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</si>
  <si>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</si>
  <si>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</si>
  <si>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</si>
  <si>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</si>
  <si>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</si>
  <si>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</si>
  <si>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</si>
  <si>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</si>
  <si>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</si>
  <si>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</si>
  <si>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</si>
  <si>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</si>
  <si>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</si>
  <si>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</si>
  <si>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</si>
  <si>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</si>
  <si>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</si>
  <si>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</si>
  <si>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</si>
  <si>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</si>
  <si>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</si>
  <si>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</si>
  <si>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</si>
  <si>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</si>
  <si>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r>
      <rPr>
        <sz val="12"/>
        <color indexed="8"/>
        <rFont val="Arial"/>
        <charset val="134"/>
      </rPr>
      <t xml:space="preserve">    </t>
    </r>
    <r>
      <rPr>
        <sz val="12"/>
        <color indexed="8"/>
        <rFont val="宋体"/>
        <charset val="134"/>
      </rPr>
      <t>一般行政管理事务</t>
    </r>
  </si>
  <si>
    <t>增幅较高原因：主要是今年改变地税经费保障与税收收入增长挂钩的预算管理方式，实行部门预算管理，规范了支出结构，将其他税收事务支出调整至本科目。</t>
  </si>
  <si>
    <t xml:space="preserve">    税务办案</t>
  </si>
  <si>
    <t xml:space="preserve">    税务登记证及发票管理</t>
  </si>
  <si>
    <t xml:space="preserve">    代扣代收代征税款手续费</t>
  </si>
  <si>
    <t xml:space="preserve">    税务宣传</t>
  </si>
  <si>
    <t xml:space="preserve">    协税护税</t>
  </si>
  <si>
    <r>
      <rPr>
        <sz val="12"/>
        <color indexed="8"/>
        <rFont val="Arial"/>
        <charset val="134"/>
      </rPr>
      <t xml:space="preserve">    </t>
    </r>
    <r>
      <rPr>
        <sz val="12"/>
        <color indexed="8"/>
        <rFont val="宋体"/>
        <charset val="134"/>
      </rPr>
      <t>其他税收事务支出</t>
    </r>
  </si>
  <si>
    <t>减支原因：主要是今年改变地税经费保障与税收收入增长挂钩的预算管理方式，实行部门预算管理，规范了支出结构，将本科目支出调整至一般行政管理事务科目。</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</si>
  <si>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</si>
  <si>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</si>
  <si>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</si>
  <si>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</si>
  <si>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</si>
  <si>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</si>
  <si>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</si>
  <si>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</si>
  <si>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</si>
  <si>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10</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</si>
  <si>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</si>
  <si>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</si>
  <si>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</si>
  <si>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</si>
  <si>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</si>
  <si>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</si>
  <si>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</si>
  <si>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</si>
  <si>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11</t>
  </si>
  <si>
    <t xml:space="preserve">    公务员招考</t>
  </si>
  <si>
    <t>12</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</si>
  <si>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</si>
  <si>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</si>
  <si>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</si>
  <si>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</si>
  <si>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</si>
  <si>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</si>
  <si>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</si>
  <si>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13</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</si>
  <si>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</si>
  <si>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</si>
  <si>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</si>
  <si>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</si>
  <si>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</si>
  <si>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</si>
  <si>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</si>
  <si>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14</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</si>
  <si>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</si>
  <si>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</si>
  <si>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</si>
  <si>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</si>
  <si>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</si>
  <si>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</si>
  <si>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</si>
  <si>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</si>
  <si>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15</t>
  </si>
  <si>
    <t xml:space="preserve">  工商行政管理事务</t>
  </si>
  <si>
    <t xml:space="preserve">    工商行政管理专项</t>
  </si>
  <si>
    <t xml:space="preserve">    执法办案专项</t>
  </si>
  <si>
    <t xml:space="preserve">    消费者权益保护</t>
  </si>
  <si>
    <t xml:space="preserve">    其他工商行政管理事务支出</t>
  </si>
  <si>
    <t>17</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</si>
  <si>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</si>
  <si>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</si>
  <si>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</si>
  <si>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</si>
  <si>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</si>
  <si>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</si>
  <si>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</si>
  <si>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</si>
  <si>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23</t>
  </si>
  <si>
    <t xml:space="preserve">  民族事务</t>
  </si>
  <si>
    <t xml:space="preserve">    民族工作专项</t>
  </si>
  <si>
    <t xml:space="preserve">    其他民族事务支出</t>
  </si>
  <si>
    <t>24</t>
  </si>
  <si>
    <t xml:space="preserve">  宗教事务</t>
  </si>
  <si>
    <t xml:space="preserve">    宗教工作专项</t>
  </si>
  <si>
    <t xml:space="preserve">    其他宗教事务支出</t>
  </si>
  <si>
    <t>25</t>
  </si>
  <si>
    <t xml:space="preserve">  港澳台侨事务</t>
  </si>
  <si>
    <t xml:space="preserve">    港澳事务</t>
  </si>
  <si>
    <t xml:space="preserve">    台湾事务</t>
  </si>
  <si>
    <t xml:space="preserve">    华侨事务</t>
  </si>
  <si>
    <t xml:space="preserve">    其他港澳台侨事务支出</t>
  </si>
  <si>
    <t>26</t>
  </si>
  <si>
    <t xml:space="preserve">  档案事务</t>
  </si>
  <si>
    <t xml:space="preserve">    档案馆</t>
  </si>
  <si>
    <t xml:space="preserve">    其他档案事务支出</t>
  </si>
  <si>
    <t>28</t>
  </si>
  <si>
    <t xml:space="preserve">  民主党派及工商联事务</t>
  </si>
  <si>
    <t xml:space="preserve">    其他民主党派及工商联事务支出</t>
  </si>
  <si>
    <t>29</t>
  </si>
  <si>
    <t xml:space="preserve">  群众团体事务</t>
  </si>
  <si>
    <t xml:space="preserve">    厂务公开</t>
  </si>
  <si>
    <t xml:space="preserve">    工会疗养休养</t>
  </si>
  <si>
    <t xml:space="preserve">    其他群众团体事务支出</t>
  </si>
  <si>
    <t>31</t>
  </si>
  <si>
    <t xml:space="preserve">  党委办公厅（室）及相关机构事务</t>
  </si>
  <si>
    <t xml:space="preserve">    专项业务</t>
  </si>
  <si>
    <t xml:space="preserve">    其他党委办公厅（室）及相关机构事务支出</t>
  </si>
  <si>
    <t>32</t>
  </si>
  <si>
    <t xml:space="preserve">  组织事务</t>
  </si>
  <si>
    <t xml:space="preserve">    其他组织事务支出</t>
  </si>
  <si>
    <t>33</t>
  </si>
  <si>
    <t xml:space="preserve">  宣传事务</t>
  </si>
  <si>
    <t xml:space="preserve">    其他宣传事务支出</t>
  </si>
  <si>
    <t>34</t>
  </si>
  <si>
    <t xml:space="preserve">  统战事务</t>
  </si>
  <si>
    <t xml:space="preserve">    其他统战事务支出</t>
  </si>
  <si>
    <t>35</t>
  </si>
  <si>
    <t xml:space="preserve">  对外联络事务</t>
  </si>
  <si>
    <t xml:space="preserve">    其他对外联络事务支出</t>
  </si>
  <si>
    <t>36</t>
  </si>
  <si>
    <t xml:space="preserve">  其他共产党事务支出</t>
  </si>
  <si>
    <t xml:space="preserve">    其他共产党事务支出</t>
  </si>
  <si>
    <t xml:space="preserve">  其他一般公共服务支出</t>
  </si>
  <si>
    <t xml:space="preserve">    国家赔偿费用支出</t>
  </si>
  <si>
    <t xml:space="preserve">    其他一般公共服务支出</t>
  </si>
  <si>
    <t>202</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</si>
  <si>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</si>
  <si>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</si>
  <si>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</si>
  <si>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</si>
  <si>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</si>
  <si>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</si>
  <si>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</si>
  <si>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</si>
  <si>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</si>
  <si>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</si>
  <si>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</si>
  <si>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</si>
  <si>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</si>
  <si>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</si>
  <si>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</si>
  <si>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</si>
  <si>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</si>
  <si>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</si>
  <si>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</si>
  <si>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</si>
  <si>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</si>
  <si>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</si>
  <si>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</si>
  <si>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</si>
  <si>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</si>
  <si>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</si>
  <si>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</si>
  <si>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</si>
  <si>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</si>
  <si>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</si>
  <si>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其他外交支出</t>
  </si>
  <si>
    <t xml:space="preserve">    其他外交支出</t>
  </si>
  <si>
    <t>国防支出</t>
  </si>
  <si>
    <t>增幅较高原因：国防动员中民兵支出增加较多。</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</si>
  <si>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</si>
  <si>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</si>
  <si>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</si>
  <si>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</si>
  <si>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</si>
  <si>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</si>
  <si>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</si>
  <si>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</si>
  <si>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</si>
  <si>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</si>
  <si>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</si>
  <si>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</si>
  <si>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</si>
  <si>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</si>
  <si>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</si>
  <si>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t>
  </si>
  <si>
    <t xml:space="preserve">    其他国防支出</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</si>
  <si>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</si>
  <si>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</si>
  <si>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</si>
  <si>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</si>
  <si>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</si>
  <si>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</si>
  <si>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</si>
  <si>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</si>
  <si>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</si>
  <si>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</si>
  <si>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</si>
  <si>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</si>
  <si>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</si>
  <si>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</si>
  <si>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</si>
  <si>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</si>
  <si>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</si>
  <si>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</si>
  <si>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</si>
  <si>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</si>
  <si>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</si>
  <si>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</si>
  <si>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</si>
  <si>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</si>
  <si>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16</t>
  </si>
  <si>
    <t xml:space="preserve">    网络运行及维护</t>
  </si>
  <si>
    <t xml:space="preserve">    拘押收教场所管理</t>
  </si>
  <si>
    <t>18</t>
  </si>
  <si>
    <t xml:space="preserve">    警犬繁育及训养</t>
  </si>
  <si>
    <t>19</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</si>
  <si>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</si>
  <si>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</si>
  <si>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</si>
  <si>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</si>
  <si>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</si>
  <si>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</si>
  <si>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</si>
  <si>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</si>
  <si>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</si>
  <si>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</si>
  <si>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</si>
  <si>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</si>
  <si>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</si>
  <si>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</si>
  <si>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</si>
  <si>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</si>
  <si>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</si>
  <si>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</si>
  <si>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</si>
  <si>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</si>
  <si>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</si>
  <si>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</si>
  <si>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</si>
  <si>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</si>
  <si>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</si>
  <si>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</si>
  <si>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</si>
  <si>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</si>
  <si>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</si>
  <si>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</si>
  <si>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</si>
  <si>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</si>
  <si>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</si>
  <si>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</si>
  <si>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</si>
  <si>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</si>
  <si>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</si>
  <si>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</si>
  <si>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</si>
  <si>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</si>
  <si>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</si>
  <si>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</si>
  <si>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</si>
  <si>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</si>
  <si>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</si>
  <si>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</si>
  <si>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</si>
  <si>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</si>
  <si>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</si>
  <si>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</si>
  <si>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</si>
  <si>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</si>
  <si>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</si>
  <si>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</si>
  <si>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t>
  </si>
  <si>
    <t xml:space="preserve">    其他公共安全支出</t>
  </si>
  <si>
    <t xml:space="preserve">    其他消防</t>
  </si>
  <si>
    <t>教育支出</t>
  </si>
  <si>
    <t>减支原因：主要是2015年安排的高等教育支出中包含省属高校新校区建设专项资金11.29亿元和贴息资金3.92亿元。2016年，为有效化解省属高校债务，省教育厅、省财政厅报经省政府同意后，印发了《贵州省部分省属高校债务化解方案》（黔财教[2016]3号），通过调整支出结构，省财政从2016年起每年安排预算资金10亿元专项用于化解高校债务，保持至债务清偿完毕。由于高校债务仍在进一步核实中，专项资金尚未拨付。</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</si>
  <si>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</si>
  <si>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</si>
  <si>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</si>
  <si>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</si>
  <si>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</si>
  <si>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</si>
  <si>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</si>
  <si>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</si>
  <si>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</si>
  <si>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</si>
  <si>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</si>
  <si>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</si>
  <si>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</si>
  <si>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</si>
  <si>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</si>
  <si>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</si>
  <si>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</si>
  <si>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</si>
  <si>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</si>
  <si>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</si>
  <si>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</si>
  <si>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</si>
  <si>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</si>
  <si>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</si>
  <si>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</si>
  <si>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</si>
  <si>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</si>
  <si>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</si>
  <si>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</si>
  <si>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</si>
  <si>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</si>
  <si>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</si>
  <si>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</si>
  <si>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</si>
  <si>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</si>
  <si>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</si>
  <si>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</si>
  <si>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</si>
  <si>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</si>
  <si>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</si>
  <si>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</si>
  <si>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</si>
  <si>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</si>
  <si>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</si>
  <si>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</si>
  <si>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</si>
  <si>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</si>
  <si>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</si>
  <si>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</si>
  <si>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</si>
  <si>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</si>
  <si>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科学技术支出</t>
  </si>
  <si>
    <t>减支原因：一是围绕大扶贫和大数据战略，采取技术榜单向社会征集项目和遴选评审时间过程较长，支出进度略慢于上年。二是为转变和探索科技项目支持方式，正在修改相关科技项目采取股权投资方式管理办法。</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</si>
  <si>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</si>
  <si>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</si>
  <si>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</si>
  <si>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</si>
  <si>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</si>
  <si>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</si>
  <si>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</si>
  <si>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</si>
  <si>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</si>
  <si>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</si>
  <si>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</si>
  <si>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</si>
  <si>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</si>
  <si>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</si>
  <si>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</si>
  <si>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</si>
  <si>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</si>
  <si>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</si>
  <si>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</si>
  <si>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</si>
  <si>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</si>
  <si>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</si>
  <si>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</si>
  <si>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</si>
  <si>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</si>
  <si>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</si>
  <si>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</si>
  <si>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</si>
  <si>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</si>
  <si>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</si>
  <si>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</si>
  <si>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</si>
  <si>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</si>
  <si>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</si>
  <si>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</si>
  <si>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</si>
  <si>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</si>
  <si>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</si>
  <si>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</si>
  <si>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</si>
  <si>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</si>
  <si>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</si>
  <si>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</si>
  <si>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</si>
  <si>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</si>
  <si>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</si>
  <si>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</si>
  <si>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</si>
  <si>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</si>
  <si>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</si>
  <si>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其他科学技术支出</t>
  </si>
  <si>
    <t xml:space="preserve">    科技奖励</t>
  </si>
  <si>
    <t xml:space="preserve">    核应急</t>
  </si>
  <si>
    <t xml:space="preserve">    转制科研机构</t>
  </si>
  <si>
    <t xml:space="preserve">    其他科学技术支出</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</si>
  <si>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</si>
  <si>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</si>
  <si>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</si>
  <si>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</si>
  <si>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</si>
  <si>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</si>
  <si>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</si>
  <si>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</si>
  <si>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</si>
  <si>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</si>
  <si>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</si>
  <si>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</si>
  <si>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</si>
  <si>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</si>
  <si>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</si>
  <si>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</si>
  <si>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</si>
  <si>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</si>
  <si>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</si>
  <si>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</si>
  <si>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</si>
  <si>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</si>
  <si>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</si>
  <si>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</si>
  <si>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</si>
  <si>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</si>
  <si>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</si>
  <si>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</si>
  <si>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</si>
  <si>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</si>
  <si>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</si>
  <si>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</si>
  <si>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</si>
  <si>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</si>
  <si>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</si>
  <si>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</si>
  <si>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</si>
  <si>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</si>
  <si>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其他文化体育与传媒支出</t>
  </si>
  <si>
    <t xml:space="preserve">    宣传文化发展专项支出</t>
  </si>
  <si>
    <t xml:space="preserve">    文化产业发展专项支出</t>
  </si>
  <si>
    <t xml:space="preserve">    其他文化体育与传媒支出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</si>
  <si>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</si>
  <si>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</si>
  <si>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</si>
  <si>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</si>
  <si>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</si>
  <si>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</si>
  <si>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</si>
  <si>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</si>
  <si>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</si>
  <si>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</si>
  <si>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</si>
  <si>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</si>
  <si>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</si>
  <si>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</si>
  <si>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</si>
  <si>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</si>
  <si>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</si>
  <si>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</si>
  <si>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</si>
  <si>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</si>
  <si>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</si>
  <si>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</si>
  <si>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</si>
  <si>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</si>
  <si>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</si>
  <si>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</si>
  <si>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</si>
  <si>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</si>
  <si>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用一般公共预算补充基金</t>
  </si>
  <si>
    <t>51</t>
  </si>
  <si>
    <t xml:space="preserve">    国有资本经营预算补充社保基金支出</t>
  </si>
  <si>
    <t xml:space="preserve">    用其他财政资金补充基金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</si>
  <si>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</si>
  <si>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</si>
  <si>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</si>
  <si>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</si>
  <si>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</si>
  <si>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</si>
  <si>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</si>
  <si>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</si>
  <si>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</si>
  <si>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</si>
  <si>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</si>
  <si>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</si>
  <si>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</si>
  <si>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</si>
  <si>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</si>
  <si>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</si>
  <si>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</si>
  <si>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</si>
  <si>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</si>
  <si>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</si>
  <si>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</si>
  <si>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</si>
  <si>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</si>
  <si>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</si>
  <si>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</si>
  <si>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</si>
  <si>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</si>
  <si>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</si>
  <si>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</si>
  <si>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</si>
  <si>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</si>
  <si>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</si>
  <si>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</si>
  <si>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</si>
  <si>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</si>
  <si>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</si>
  <si>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</si>
  <si>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</si>
  <si>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</si>
  <si>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</si>
  <si>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</si>
  <si>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</si>
  <si>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</si>
  <si>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</si>
  <si>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</si>
  <si>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</si>
  <si>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</si>
  <si>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</si>
  <si>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</si>
  <si>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</si>
  <si>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</si>
  <si>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</si>
  <si>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</si>
  <si>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</si>
  <si>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</si>
  <si>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</si>
  <si>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</si>
  <si>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20</t>
  </si>
  <si>
    <t xml:space="preserve">  临时救助</t>
  </si>
  <si>
    <t xml:space="preserve">    临时救助支出</t>
  </si>
  <si>
    <t xml:space="preserve">    流浪乞讨人员救助支出</t>
  </si>
  <si>
    <t>21</t>
  </si>
  <si>
    <t xml:space="preserve">  特困人员供养</t>
  </si>
  <si>
    <t xml:space="preserve">    城市特困人员供养支出</t>
  </si>
  <si>
    <t xml:space="preserve">    农村五保供养支出</t>
  </si>
  <si>
    <t>22</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</si>
  <si>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</si>
  <si>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</si>
  <si>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</si>
  <si>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</si>
  <si>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</si>
  <si>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</si>
  <si>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</si>
  <si>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</si>
  <si>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</si>
  <si>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</si>
  <si>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</si>
  <si>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</si>
  <si>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t>
  </si>
  <si>
    <t xml:space="preserve">    其他社会保障和就业支出</t>
  </si>
  <si>
    <t>209</t>
  </si>
  <si>
    <t>社会保险基金支出</t>
  </si>
  <si>
    <t xml:space="preserve">  基本养老保险基金支出</t>
  </si>
  <si>
    <t xml:space="preserve">    基本养老金</t>
  </si>
  <si>
    <t xml:space="preserve">    医疗补助金</t>
  </si>
  <si>
    <t xml:space="preserve">    丧葬抚恤补助</t>
  </si>
  <si>
    <t xml:space="preserve">    其他基本养老保险基金支出</t>
  </si>
  <si>
    <t xml:space="preserve">  失业保险基金支出</t>
  </si>
  <si>
    <t xml:space="preserve">    失业保险金</t>
  </si>
  <si>
    <t xml:space="preserve">    医疗保险费</t>
  </si>
  <si>
    <t xml:space="preserve">    职业培训和职业介绍补贴</t>
  </si>
  <si>
    <t xml:space="preserve">    其他失业保险基金支出</t>
  </si>
  <si>
    <t xml:space="preserve">  基本医疗保险基金支出</t>
  </si>
  <si>
    <t xml:space="preserve">    基本医疗保险统筹基金</t>
  </si>
  <si>
    <t xml:space="preserve">    医疗保险个人账户基金</t>
  </si>
  <si>
    <t xml:space="preserve">    其他基本医疗保险基金支出</t>
  </si>
  <si>
    <t xml:space="preserve">  工伤保险基金支出</t>
  </si>
  <si>
    <t xml:space="preserve">    工伤保险待遇</t>
  </si>
  <si>
    <t xml:space="preserve">    其他工伤保险基金支出</t>
  </si>
  <si>
    <t xml:space="preserve">  生育保险基金支出</t>
  </si>
  <si>
    <t xml:space="preserve">    生育保险金</t>
  </si>
  <si>
    <t xml:space="preserve">    其他生育保险基金支出</t>
  </si>
  <si>
    <t xml:space="preserve">  新型农村合作医疗基金支出</t>
  </si>
  <si>
    <t xml:space="preserve">  城镇居民基本医疗保险基金支出</t>
  </si>
  <si>
    <t xml:space="preserve">  城乡居民基本养老保险基金支出</t>
  </si>
  <si>
    <t xml:space="preserve">  其他社会保险基金支出</t>
  </si>
  <si>
    <t>医疗卫生与计划生育支出</t>
  </si>
  <si>
    <t>增幅较高原因：主要是用结转结余资金安排的一次性重大公共卫生专项资金1.27亿元。</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</si>
  <si>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</si>
  <si>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</si>
  <si>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</si>
  <si>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</si>
  <si>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</si>
  <si>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</si>
  <si>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</si>
  <si>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</si>
  <si>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</si>
  <si>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</si>
  <si>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</si>
  <si>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</si>
  <si>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</si>
  <si>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</si>
  <si>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</si>
  <si>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</si>
  <si>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</si>
  <si>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</si>
  <si>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</si>
  <si>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</si>
  <si>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</si>
  <si>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</si>
  <si>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</si>
  <si>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</si>
  <si>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</si>
  <si>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</si>
  <si>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</si>
  <si>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</si>
  <si>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r>
      <rPr>
        <sz val="12"/>
        <color indexed="8"/>
        <rFont val="Arial"/>
        <charset val="134"/>
      </rPr>
      <t xml:space="preserve">    </t>
    </r>
    <r>
      <rPr>
        <sz val="12"/>
        <color indexed="8"/>
        <rFont val="宋体"/>
        <charset val="134"/>
      </rPr>
      <t>重大公共卫生专项</t>
    </r>
  </si>
  <si>
    <t xml:space="preserve">    突发公共卫生事件应急处理</t>
  </si>
  <si>
    <t xml:space="preserve">    其他公共卫生支出</t>
  </si>
  <si>
    <t xml:space="preserve">  医疗保障</t>
  </si>
  <si>
    <t>减支原因：主要是公务员体检还在进行中，暂未结算。</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</si>
  <si>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</si>
  <si>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</si>
  <si>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</si>
  <si>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</si>
  <si>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</si>
  <si>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</si>
  <si>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</si>
  <si>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</si>
  <si>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</si>
  <si>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</si>
  <si>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</si>
  <si>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</si>
  <si>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</si>
  <si>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</si>
  <si>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</si>
  <si>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</si>
  <si>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</si>
  <si>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</si>
  <si>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</si>
  <si>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</si>
  <si>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</si>
  <si>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</si>
  <si>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t>
  </si>
  <si>
    <t xml:space="preserve">    其他医疗卫生与计划生育支出</t>
  </si>
  <si>
    <t>节能环保支出</t>
  </si>
  <si>
    <t>增幅较高原因：主要是分别拨付钢铁行业、煤矿行业化解过剩产能专项补助资金3.7亿元、0.9亿元。</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</si>
  <si>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</si>
  <si>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</si>
  <si>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</si>
  <si>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</si>
  <si>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</si>
  <si>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</si>
  <si>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</si>
  <si>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</si>
  <si>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</si>
  <si>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</si>
  <si>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</si>
  <si>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</si>
  <si>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</si>
  <si>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</si>
  <si>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</si>
  <si>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</si>
  <si>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</si>
  <si>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</si>
  <si>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</si>
  <si>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</si>
  <si>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</si>
  <si>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</si>
  <si>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</si>
  <si>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</si>
  <si>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</si>
  <si>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</si>
  <si>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</si>
  <si>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</si>
  <si>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</si>
  <si>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</si>
  <si>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</si>
  <si>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</si>
  <si>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</si>
  <si>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</si>
  <si>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</si>
  <si>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</si>
  <si>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</si>
  <si>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</si>
  <si>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</si>
  <si>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</si>
  <si>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</si>
  <si>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</si>
  <si>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</si>
  <si>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</si>
  <si>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</si>
  <si>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</si>
  <si>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</si>
  <si>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</si>
  <si>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</si>
  <si>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</si>
  <si>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</si>
  <si>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</si>
  <si>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</si>
  <si>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</si>
  <si>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</si>
  <si>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</si>
  <si>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</si>
  <si>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</si>
  <si>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</si>
  <si>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</si>
  <si>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</si>
  <si>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</si>
  <si>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</si>
  <si>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</si>
  <si>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</si>
  <si>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</si>
  <si>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</si>
  <si>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</si>
  <si>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</si>
  <si>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</si>
  <si>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</si>
  <si>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</si>
  <si>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</si>
  <si>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61</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</si>
  <si>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</si>
  <si>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</si>
  <si>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</si>
  <si>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</si>
  <si>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</si>
  <si>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其他节能环保支出</t>
  </si>
  <si>
    <t xml:space="preserve">    其他节能环保支出</t>
  </si>
  <si>
    <t>城乡社区支出</t>
  </si>
  <si>
    <t>增幅较低原因：2015年省住房城乡建设厅及下属事业单位工资改革增支0.96亿元，为一次性因素，今年无此因素。</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</si>
  <si>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</si>
  <si>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</si>
  <si>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</si>
  <si>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</si>
  <si>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</si>
  <si>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</si>
  <si>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</si>
  <si>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</si>
  <si>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</si>
  <si>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</si>
  <si>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</si>
  <si>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</si>
  <si>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</si>
  <si>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</si>
  <si>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</si>
  <si>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</si>
  <si>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</si>
  <si>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</si>
  <si>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</si>
  <si>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</si>
  <si>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</si>
  <si>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</si>
  <si>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</si>
  <si>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</si>
  <si>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</si>
  <si>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</si>
  <si>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</si>
  <si>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</si>
  <si>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</si>
  <si>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</si>
  <si>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</si>
  <si>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</si>
  <si>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</si>
  <si>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</si>
  <si>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</si>
  <si>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</si>
  <si>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</si>
  <si>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</si>
  <si>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</si>
  <si>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</si>
  <si>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新增建设用地土地有偿使用费及对应专项债务收入安排的</t>
  </si>
  <si>
    <t xml:space="preserve">    耕地开发专项支出</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</si>
  <si>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</si>
  <si>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</si>
  <si>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</si>
  <si>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</si>
  <si>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城市基础设施配套费及对应专项债务收入安排的支出</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</si>
  <si>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</si>
  <si>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</si>
  <si>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</si>
  <si>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</si>
  <si>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</si>
  <si>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其他城乡社区支出</t>
  </si>
  <si>
    <t xml:space="preserve">    其他城乡社区支出</t>
  </si>
  <si>
    <t>农林水支出</t>
  </si>
  <si>
    <t>增幅较高原因：一是安排省水利投资公司的还本付息资金20.74亿元，比上年增加9.88亿元。同时，中央及省级加大对水利工程建设的投入力度。二是贯彻落实大扶贫政策，农村基础设施建设支出增加26.65亿元。三是整合专项资金统筹安排贵州脱贫攻坚投资基金省级出资部分，首期拨付的20亿元中，该科目列支5亿元。</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</si>
  <si>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</si>
  <si>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</si>
  <si>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</si>
  <si>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</si>
  <si>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</si>
  <si>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</si>
  <si>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</si>
  <si>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</si>
  <si>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</si>
  <si>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</si>
  <si>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</si>
  <si>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</si>
  <si>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</si>
  <si>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</si>
  <si>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</si>
  <si>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</si>
  <si>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</si>
  <si>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</si>
  <si>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42</t>
  </si>
  <si>
    <t xml:space="preserve">    农村道路建设</t>
  </si>
  <si>
    <t>48</t>
  </si>
  <si>
    <t xml:space="preserve">    成品油价格改革对渔业的补贴</t>
  </si>
  <si>
    <t>52</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</si>
  <si>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</si>
  <si>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</si>
  <si>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</si>
  <si>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</si>
  <si>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</si>
  <si>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</si>
  <si>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</si>
  <si>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</si>
  <si>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</si>
  <si>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</si>
  <si>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</si>
  <si>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</si>
  <si>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</si>
  <si>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</si>
  <si>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</si>
  <si>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</si>
  <si>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</si>
  <si>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</si>
  <si>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</si>
  <si>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</si>
  <si>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</si>
  <si>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</si>
  <si>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</si>
  <si>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27</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</si>
  <si>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</si>
  <si>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</si>
  <si>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</si>
  <si>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</si>
  <si>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</si>
  <si>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</si>
  <si>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</si>
  <si>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</si>
  <si>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</si>
  <si>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</si>
  <si>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</si>
  <si>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</si>
  <si>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</si>
  <si>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</si>
  <si>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</si>
  <si>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</si>
  <si>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</si>
  <si>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</si>
  <si>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</si>
  <si>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</si>
  <si>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</si>
  <si>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</si>
  <si>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</si>
  <si>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</si>
  <si>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</si>
  <si>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</si>
  <si>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</si>
  <si>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</si>
  <si>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</si>
  <si>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</si>
  <si>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</si>
  <si>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</si>
  <si>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</si>
  <si>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</si>
  <si>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</si>
  <si>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</si>
  <si>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</si>
  <si>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</si>
  <si>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</si>
  <si>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</si>
  <si>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</si>
  <si>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</si>
  <si>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</si>
  <si>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</si>
  <si>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增幅较高原因：整合专项资金统筹安排贵州脱贫攻坚投资基金省级出资部分，首期拨付20亿元中，该科目列支5亿元。</t>
  </si>
  <si>
    <t xml:space="preserve">  农业综合开发</t>
  </si>
  <si>
    <t xml:space="preserve">    土地治理</t>
  </si>
  <si>
    <t xml:space="preserve">    产业化经营</t>
  </si>
  <si>
    <t xml:space="preserve">    科技示范</t>
  </si>
  <si>
    <t xml:space="preserve">    其他农业综合开发支出</t>
  </si>
  <si>
    <t xml:space="preserve">  农村综合改革</t>
  </si>
  <si>
    <t>增支原因：主要是2015年同期此项资金全部由市县列支，今年省本级列支对村级一事一议的补助3亿元。</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</si>
  <si>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</si>
  <si>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</si>
  <si>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</si>
  <si>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</si>
  <si>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</si>
  <si>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</si>
  <si>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</si>
  <si>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</si>
  <si>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</si>
  <si>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</si>
  <si>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</si>
  <si>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</si>
  <si>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</si>
  <si>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</si>
  <si>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</si>
  <si>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</si>
  <si>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</si>
  <si>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</si>
  <si>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</si>
  <si>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</si>
  <si>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</si>
  <si>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</si>
  <si>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</si>
  <si>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66</t>
  </si>
  <si>
    <t xml:space="preserve">  大中型水库库区基金及对应专项债务收入安排的支出</t>
  </si>
  <si>
    <t xml:space="preserve">    解决移民遗留问题</t>
  </si>
  <si>
    <t xml:space="preserve">    库区防护工程维护</t>
  </si>
  <si>
    <t xml:space="preserve">    其他大中型水库库区基金支出</t>
  </si>
  <si>
    <t>67</t>
  </si>
  <si>
    <t xml:space="preserve">  三峡水库库区基金支出</t>
  </si>
  <si>
    <t xml:space="preserve">    库区维护和管理</t>
  </si>
  <si>
    <t xml:space="preserve">    其他三峡水库库区基金支出</t>
  </si>
  <si>
    <t>68</t>
  </si>
  <si>
    <t xml:space="preserve">  南水北调工程基金及对应专项债务收入安排的支出</t>
  </si>
  <si>
    <t xml:space="preserve">    偿还南水北调工程贷款本息</t>
  </si>
  <si>
    <t>69</t>
  </si>
  <si>
    <t xml:space="preserve">  国家重大水利工程建设基金及对应专项债务收入安排的支</t>
  </si>
  <si>
    <t xml:space="preserve">    三峡工程后续工作</t>
  </si>
  <si>
    <t xml:space="preserve">    地方重大水利工程建设</t>
  </si>
  <si>
    <t xml:space="preserve">    其他重大水利工程建设基金支出</t>
  </si>
  <si>
    <t xml:space="preserve">  其他农林水支出</t>
  </si>
  <si>
    <t xml:space="preserve">    化解其他公益性乡村债务支出</t>
  </si>
  <si>
    <t xml:space="preserve">    其他农林水支出</t>
  </si>
  <si>
    <t>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</si>
  <si>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</si>
  <si>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</si>
  <si>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</si>
  <si>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</si>
  <si>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</si>
  <si>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</si>
  <si>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</si>
  <si>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</si>
  <si>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</si>
  <si>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</si>
  <si>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</si>
  <si>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</si>
  <si>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</si>
  <si>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</si>
  <si>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</si>
  <si>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</si>
  <si>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</si>
  <si>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</si>
  <si>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</si>
  <si>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</si>
  <si>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30</t>
  </si>
  <si>
    <t xml:space="preserve">    远洋运输</t>
  </si>
  <si>
    <t xml:space="preserve">    海事管理</t>
  </si>
  <si>
    <t xml:space="preserve">    航标事业发展支出</t>
  </si>
  <si>
    <t xml:space="preserve">    水路运输管理支出</t>
  </si>
  <si>
    <t>38</t>
  </si>
  <si>
    <t xml:space="preserve">    口岸建设</t>
  </si>
  <si>
    <t>39</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</si>
  <si>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</si>
  <si>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</si>
  <si>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</si>
  <si>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</si>
  <si>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</si>
  <si>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</si>
  <si>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</si>
  <si>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</si>
  <si>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</si>
  <si>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</si>
  <si>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</si>
  <si>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</si>
  <si>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</si>
  <si>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</si>
  <si>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</si>
  <si>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</si>
  <si>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</si>
  <si>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</si>
  <si>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</si>
  <si>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</si>
  <si>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</si>
  <si>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</si>
  <si>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</si>
  <si>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</si>
  <si>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</si>
  <si>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</si>
  <si>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</si>
  <si>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</si>
  <si>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</si>
  <si>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</si>
  <si>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</si>
  <si>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</si>
  <si>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</si>
  <si>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62</t>
  </si>
  <si>
    <t xml:space="preserve">  车辆通行费及对应专项债务收入安排的支出</t>
  </si>
  <si>
    <t xml:space="preserve">    政府还贷公路养护</t>
  </si>
  <si>
    <t xml:space="preserve">    政府还贷公路管理</t>
  </si>
  <si>
    <t xml:space="preserve">    其他车辆通行费安排的支出</t>
  </si>
  <si>
    <t>63</t>
  </si>
  <si>
    <t xml:space="preserve">  港口建设费及对应专项债务收入安排的支出</t>
  </si>
  <si>
    <t xml:space="preserve">    航道建设和维护</t>
  </si>
  <si>
    <t xml:space="preserve">    航运保障系统建设</t>
  </si>
  <si>
    <t xml:space="preserve">    其他港口建设费安排的支出</t>
  </si>
  <si>
    <t>64</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</si>
  <si>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</si>
  <si>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</si>
  <si>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</si>
  <si>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</si>
  <si>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</si>
  <si>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</si>
  <si>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</si>
  <si>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</si>
  <si>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</si>
  <si>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</si>
  <si>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</si>
  <si>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</si>
  <si>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</si>
  <si>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</si>
  <si>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</si>
  <si>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</si>
  <si>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</si>
  <si>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</si>
  <si>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</si>
  <si>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</si>
  <si>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</si>
  <si>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</si>
  <si>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</si>
  <si>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</si>
  <si>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其他交通运输支出</t>
  </si>
  <si>
    <t xml:space="preserve">    公共交通运营补助</t>
  </si>
  <si>
    <t xml:space="preserve">    其他交通运输支出</t>
  </si>
  <si>
    <t>资源勘探信息等支出</t>
  </si>
  <si>
    <t>增幅较高原因：一是安排的资源勘探支出增加3.54亿元。二是整合专项资金统筹安排贵州脱贫攻坚投资基金省级出资部分，首期拨付20亿元中，该科目列支4亿元。三是安排的工业和信息产业支持资金增加3.33亿元。四是安排的煤炭安全生产监督资金增加1.25亿元。</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</si>
  <si>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</si>
  <si>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</si>
  <si>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</si>
  <si>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</si>
  <si>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</si>
  <si>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</si>
  <si>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</si>
  <si>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</si>
  <si>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</si>
  <si>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</si>
  <si>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</si>
  <si>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</si>
  <si>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</si>
  <si>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</si>
  <si>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</si>
  <si>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</si>
  <si>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</si>
  <si>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</si>
  <si>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</si>
  <si>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</si>
  <si>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</si>
  <si>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</si>
  <si>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</si>
  <si>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</si>
  <si>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</si>
  <si>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</si>
  <si>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</si>
  <si>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</si>
  <si>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r>
      <rPr>
        <sz val="12"/>
        <color indexed="8"/>
        <rFont val="Arial"/>
        <charset val="134"/>
      </rPr>
      <t xml:space="preserve">    </t>
    </r>
    <r>
      <rPr>
        <sz val="12"/>
        <color indexed="8"/>
        <rFont val="宋体"/>
        <charset val="134"/>
      </rPr>
      <t>工业和信息产业支持</t>
    </r>
  </si>
  <si>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</si>
  <si>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</si>
  <si>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</si>
  <si>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</si>
  <si>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</si>
  <si>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</si>
  <si>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</si>
  <si>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</si>
  <si>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</si>
  <si>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</si>
  <si>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</si>
  <si>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</si>
  <si>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</si>
  <si>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r>
      <rPr>
        <sz val="12"/>
        <color indexed="8"/>
        <rFont val="Arial"/>
        <charset val="134"/>
      </rPr>
      <t xml:space="preserve">  </t>
    </r>
    <r>
      <rPr>
        <sz val="12"/>
        <color indexed="8"/>
        <rFont val="宋体"/>
        <charset val="134"/>
      </rPr>
      <t>支持中小企业发展和管理支出</t>
    </r>
  </si>
  <si>
    <t xml:space="preserve">    科技型中小企业技术创新基金</t>
  </si>
  <si>
    <t xml:space="preserve">    中小企业发展专项</t>
  </si>
  <si>
    <t xml:space="preserve">    其他支持中小企业发展和管理支出</t>
  </si>
  <si>
    <t>增幅较高原因：整合专项资金统筹安排贵州脱贫攻坚投资基金省级出资部分，首期拨付20亿元中，该科目列支4亿元。</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</si>
  <si>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</si>
  <si>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</si>
  <si>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</si>
  <si>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</si>
  <si>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</si>
  <si>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</si>
  <si>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</si>
  <si>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</si>
  <si>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</si>
  <si>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</si>
  <si>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</si>
  <si>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</si>
  <si>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</si>
  <si>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</si>
  <si>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中央农网还贷资金支出</t>
  </si>
  <si>
    <t xml:space="preserve">    地方农网还贷资金支出</t>
  </si>
  <si>
    <t xml:space="preserve">    其他农网还贷资金支出</t>
  </si>
  <si>
    <t xml:space="preserve">  其他资源勘探信息等支出</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</si>
  <si>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</si>
  <si>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</si>
  <si>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</si>
  <si>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</si>
  <si>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</si>
  <si>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t>
  </si>
  <si>
    <t>商业服务业等支出</t>
  </si>
  <si>
    <t>减支原因：2015年安排企业政策性补贴专项经费1亿元，今年无此因素。</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</si>
  <si>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</si>
  <si>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</si>
  <si>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</si>
  <si>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</si>
  <si>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</si>
  <si>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</si>
  <si>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</si>
  <si>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</si>
  <si>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</si>
  <si>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</si>
  <si>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</si>
  <si>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</si>
  <si>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</si>
  <si>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</si>
  <si>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</si>
  <si>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</si>
  <si>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</si>
  <si>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</si>
  <si>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</si>
  <si>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其他商业服务业等支出</t>
  </si>
  <si>
    <t xml:space="preserve">    服务业基础设施建设</t>
  </si>
  <si>
    <t xml:space="preserve">    其他商业服务业等支出</t>
  </si>
  <si>
    <t>金融支出</t>
  </si>
  <si>
    <t>增幅较高原因：一是安排全省政策性担保体系建设资金6.6亿元。二是安排省级PPP基金注册资本金3亿元。三是省本级安排担保体系建设资金2.4亿元。</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</si>
  <si>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</si>
  <si>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</si>
  <si>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</si>
  <si>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</si>
  <si>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</si>
  <si>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</si>
  <si>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</si>
  <si>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</si>
  <si>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</si>
  <si>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</si>
  <si>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</si>
  <si>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</si>
  <si>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</si>
  <si>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</si>
  <si>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</si>
  <si>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</si>
  <si>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</si>
  <si>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</si>
  <si>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</si>
  <si>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</si>
  <si>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</si>
  <si>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中央特别国债经营基金支出</t>
  </si>
  <si>
    <t xml:space="preserve">    中央特别国债经营基金财务支出</t>
  </si>
  <si>
    <t xml:space="preserve">    其他金融调控支出</t>
  </si>
  <si>
    <t xml:space="preserve">  其他金融支出</t>
  </si>
  <si>
    <t xml:space="preserve">    其他金融支出</t>
  </si>
  <si>
    <t>219</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</si>
  <si>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</si>
  <si>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</si>
  <si>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</si>
  <si>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</si>
  <si>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</si>
  <si>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</si>
  <si>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</si>
  <si>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</si>
  <si>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</si>
  <si>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</si>
  <si>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增幅较低原因：主要是国土资源事务支出减少1.04亿元。</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</si>
  <si>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</si>
  <si>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</si>
  <si>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</si>
  <si>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</si>
  <si>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</si>
  <si>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</si>
  <si>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</si>
  <si>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</si>
  <si>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</si>
  <si>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</si>
  <si>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</si>
  <si>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</si>
  <si>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</si>
  <si>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</si>
  <si>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</si>
  <si>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</si>
  <si>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</si>
  <si>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</si>
  <si>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</si>
  <si>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</si>
  <si>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</si>
  <si>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</si>
  <si>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</si>
  <si>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</si>
  <si>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</si>
  <si>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</si>
  <si>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</si>
  <si>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</si>
  <si>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</si>
  <si>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</si>
  <si>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</si>
  <si>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</si>
  <si>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</si>
  <si>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</si>
  <si>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</si>
  <si>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</si>
  <si>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</si>
  <si>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</si>
  <si>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</si>
  <si>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</si>
  <si>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</si>
  <si>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</si>
  <si>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</si>
  <si>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</si>
  <si>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</si>
  <si>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</si>
  <si>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</si>
  <si>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</si>
  <si>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</si>
  <si>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</si>
  <si>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</si>
  <si>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</si>
  <si>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</si>
  <si>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</si>
  <si>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</si>
  <si>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</si>
  <si>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</si>
  <si>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</si>
  <si>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</si>
  <si>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</si>
  <si>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 xml:space="preserve">   其他国土海洋气象等支出</t>
  </si>
  <si>
    <t>住房保障支出</t>
  </si>
  <si>
    <t xml:space="preserve">  保障性安居工程支出</t>
  </si>
  <si>
    <t>减支原因：2015年安排省级列支保障性安居工程专项资金42.55亿元，今年改为市县列支。</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</si>
  <si>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</si>
  <si>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</si>
  <si>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</si>
  <si>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</si>
  <si>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</si>
  <si>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</si>
  <si>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</si>
  <si>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</si>
  <si>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</si>
  <si>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</si>
  <si>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</si>
  <si>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</si>
  <si>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</si>
  <si>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</si>
  <si>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</si>
  <si>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</si>
  <si>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增幅较高原因：安排的储备粮（油）库建设资金较上年增加2.39亿元。</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</si>
  <si>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</si>
  <si>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</si>
  <si>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</si>
  <si>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</si>
  <si>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</si>
  <si>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</si>
  <si>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</si>
  <si>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</si>
  <si>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</si>
  <si>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</si>
  <si>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</si>
  <si>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</si>
  <si>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</si>
  <si>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</si>
  <si>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</si>
  <si>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</si>
  <si>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</si>
  <si>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</si>
  <si>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</si>
  <si>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</si>
  <si>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</si>
  <si>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</si>
  <si>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</si>
  <si>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</si>
  <si>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</si>
  <si>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</si>
  <si>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</si>
  <si>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</si>
  <si>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</si>
  <si>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</si>
  <si>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</si>
  <si>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</si>
  <si>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</si>
  <si>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</si>
  <si>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</si>
  <si>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</si>
  <si>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</si>
  <si>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</si>
  <si>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</si>
  <si>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</si>
  <si>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</si>
  <si>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</si>
  <si>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</si>
  <si>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</si>
  <si>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</si>
  <si>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223</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</si>
  <si>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</si>
  <si>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</si>
  <si>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</si>
  <si>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</si>
  <si>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</si>
  <si>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</si>
  <si>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</si>
  <si>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</si>
  <si>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</si>
  <si>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</si>
  <si>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</si>
  <si>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</si>
  <si>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</si>
  <si>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</si>
  <si>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</si>
  <si>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</si>
  <si>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</si>
  <si>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</si>
  <si>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</si>
  <si>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</si>
  <si>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</si>
  <si>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</si>
  <si>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</si>
  <si>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</si>
  <si>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</si>
  <si>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</si>
  <si>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</si>
  <si>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</si>
  <si>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227</t>
  </si>
  <si>
    <t>预备费</t>
  </si>
  <si>
    <t>其他支出</t>
  </si>
  <si>
    <t>增幅较高原因：主要是整合专项资金统筹安排贵州脱贫攻坚投资基金省级出资部分。</t>
  </si>
  <si>
    <t xml:space="preserve">  年初预留</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</si>
  <si>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</si>
  <si>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</si>
  <si>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</si>
  <si>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</si>
  <si>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</si>
  <si>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</si>
  <si>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</si>
  <si>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</si>
  <si>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</si>
  <si>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</si>
  <si>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</si>
  <si>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</si>
  <si>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</si>
  <si>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</si>
  <si>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</si>
  <si>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</si>
  <si>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</si>
  <si>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</si>
  <si>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</si>
  <si>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</si>
  <si>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</si>
  <si>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</si>
  <si>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烟草企业上缴专项收入安排的支出</t>
  </si>
  <si>
    <t>230</t>
  </si>
  <si>
    <t>转移性支出</t>
  </si>
  <si>
    <t xml:space="preserve">  返还性支出</t>
  </si>
  <si>
    <t xml:space="preserve">    增值税和消费税税收返还支出</t>
  </si>
  <si>
    <t xml:space="preserve">    所得税基数返还支出</t>
  </si>
  <si>
    <t xml:space="preserve">    成品油价格和税费改革税收返还支出</t>
  </si>
  <si>
    <t xml:space="preserve">    其他税收返还支出</t>
  </si>
  <si>
    <t xml:space="preserve">  一般性转移支付</t>
  </si>
  <si>
    <t xml:space="preserve">    体制补助支出</t>
  </si>
  <si>
    <t xml:space="preserve">    均衡性转移支付支出</t>
  </si>
  <si>
    <t xml:space="preserve">    老少边穷转移支付支出</t>
  </si>
  <si>
    <t xml:space="preserve">    县级基本财力保障机制奖补资金支出</t>
  </si>
  <si>
    <t xml:space="preserve">    结算补助支出</t>
  </si>
  <si>
    <t xml:space="preserve">    体制上解支出</t>
  </si>
  <si>
    <t xml:space="preserve">    出口退税专项上解支出</t>
  </si>
  <si>
    <t xml:space="preserve">    化解债务补助支出</t>
  </si>
  <si>
    <t xml:space="preserve">    资源枯竭型城市转移支付补助支出</t>
  </si>
  <si>
    <t xml:space="preserve">    企业事业单位划转补助支出</t>
  </si>
  <si>
    <t xml:space="preserve">    成品油价格和税费改革转移支付补助支出</t>
  </si>
  <si>
    <t xml:space="preserve">    成品油价格和税费改革专项上解支出</t>
  </si>
  <si>
    <t xml:space="preserve">    基层公检法司转移支付支出</t>
  </si>
  <si>
    <t xml:space="preserve">    义务教育等转移支付支出</t>
  </si>
  <si>
    <t xml:space="preserve">    基本养老保险和低保等转移支付支出</t>
  </si>
  <si>
    <t xml:space="preserve">    新型农村合作医疗等转移支付支出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</si>
  <si>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</si>
  <si>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</si>
  <si>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</si>
  <si>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</si>
  <si>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其他一般性转移支付支出</t>
  </si>
  <si>
    <t xml:space="preserve">  专项转移支付</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</si>
  <si>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</si>
  <si>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</si>
  <si>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</si>
  <si>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</si>
  <si>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</si>
  <si>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</si>
  <si>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</si>
  <si>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</si>
  <si>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t>
  </si>
  <si>
    <t xml:space="preserve">    节能环保</t>
  </si>
  <si>
    <t xml:space="preserve">    城乡社区</t>
  </si>
  <si>
    <t xml:space="preserve">    农林水</t>
  </si>
  <si>
    <t xml:space="preserve">    交通运输</t>
  </si>
  <si>
    <t xml:space="preserve">    资源勘探电力信息等</t>
  </si>
  <si>
    <t xml:space="preserve">    商业服务业等</t>
  </si>
  <si>
    <t xml:space="preserve">    金融</t>
  </si>
  <si>
    <t xml:space="preserve">    国土海洋气象等</t>
  </si>
  <si>
    <t xml:space="preserve">    住房保障</t>
  </si>
  <si>
    <t xml:space="preserve">    粮油物资储备</t>
  </si>
  <si>
    <t xml:space="preserve">    专项上解支出</t>
  </si>
  <si>
    <t xml:space="preserve">  政府性基金转移支付</t>
  </si>
  <si>
    <t xml:space="preserve">    政府性基金补助支出</t>
  </si>
  <si>
    <t xml:space="preserve">    政府性基金上解支出</t>
  </si>
  <si>
    <t xml:space="preserve">  国有资本经营预算转移支付</t>
  </si>
  <si>
    <t xml:space="preserve">    国有资本经营预算转移支付支出</t>
  </si>
  <si>
    <t xml:space="preserve">  调出资金</t>
  </si>
  <si>
    <t xml:space="preserve">    一般公共预算调出资金</t>
  </si>
  <si>
    <t xml:space="preserve">    政府性基金预算调出资金</t>
  </si>
  <si>
    <t xml:space="preserve">    国有资本经营预算调出资金</t>
  </si>
  <si>
    <t xml:space="preserve">    其他调出资金</t>
  </si>
  <si>
    <t xml:space="preserve">  年终结余</t>
  </si>
  <si>
    <t xml:space="preserve">    一般公共预算年终结余</t>
  </si>
  <si>
    <t xml:space="preserve">    政府性基金年终结余</t>
  </si>
  <si>
    <t xml:space="preserve">    社会保险基金预算年终结余</t>
  </si>
  <si>
    <t xml:space="preserve">    其他年终结余</t>
  </si>
  <si>
    <t xml:space="preserve">  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</si>
  <si>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</si>
  <si>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</si>
  <si>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</si>
  <si>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</si>
  <si>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海南省高等级公路车辆通行附加费债务转贷支出</t>
  </si>
  <si>
    <t xml:space="preserve">    港口建设费债务转贷支出</t>
  </si>
  <si>
    <t xml:space="preserve">    散装水泥专项资金债务转贷支出</t>
  </si>
  <si>
    <t xml:space="preserve">    新型墙体材料专项基金债务转贷支出</t>
  </si>
  <si>
    <t xml:space="preserve">    国家电影事业发展专项资金债务转贷支出</t>
  </si>
  <si>
    <t xml:space="preserve">    新菜地开发建设基金债务转贷支出</t>
  </si>
  <si>
    <t xml:space="preserve">    新增建设用地土地有偿使用费债务转贷支出</t>
  </si>
  <si>
    <t xml:space="preserve">    南水北调工程基金债务转贷支出</t>
  </si>
  <si>
    <t xml:space="preserve">    城市公用事业附加债务转贷支出</t>
  </si>
  <si>
    <t xml:space="preserve">    国有土地使用权出让金债务转贷支出</t>
  </si>
  <si>
    <t xml:space="preserve">    国有土地收益基金债务转贷支出</t>
  </si>
  <si>
    <t xml:space="preserve">    农业土地开发资金债务转贷支出</t>
  </si>
  <si>
    <t xml:space="preserve">    大中型水库库区基金债务转贷支出</t>
  </si>
  <si>
    <t xml:space="preserve">    彩票公益金债务转贷支出</t>
  </si>
  <si>
    <t xml:space="preserve">    城市基础设施配套费债务转贷支出</t>
  </si>
  <si>
    <t xml:space="preserve">    小型水库移民扶助基金债务转贷支出</t>
  </si>
  <si>
    <t xml:space="preserve">    国家重大水利工程建设基金债务转贷支出</t>
  </si>
  <si>
    <t xml:space="preserve">    车辆通行费债务转贷支出</t>
  </si>
  <si>
    <t xml:space="preserve">    污水处理费债务转贷支出</t>
  </si>
  <si>
    <t xml:space="preserve">    其他政府性基金债务转贷支出</t>
  </si>
  <si>
    <t xml:space="preserve">  援助其他地区支出</t>
  </si>
  <si>
    <t>231</t>
  </si>
  <si>
    <t>债务还本支出</t>
  </si>
  <si>
    <t xml:space="preserve">  中央政府国内债务还本支出</t>
  </si>
  <si>
    <t xml:space="preserve">  中央政府国外债务还本支出</t>
  </si>
  <si>
    <t xml:space="preserve">    中央政府境外发行主权债券还本支出</t>
  </si>
  <si>
    <t xml:space="preserve">    中央政府向外国政府借款还本支出</t>
  </si>
  <si>
    <t xml:space="preserve">    中央政府向国际组织借款还本支出</t>
  </si>
  <si>
    <t xml:space="preserve">    中央政府其他国外借款还本支出</t>
  </si>
  <si>
    <t xml:space="preserve">  地方政府一般债务还本支出</t>
  </si>
  <si>
    <t xml:space="preserve">    地方政府一般债务还本支出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</si>
  <si>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</si>
  <si>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</si>
  <si>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</si>
  <si>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</si>
  <si>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</si>
  <si>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</si>
  <si>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散装水泥专项资金债务还本支出</t>
  </si>
  <si>
    <t xml:space="preserve">    新型墙体材料专项基金债务还本支出</t>
  </si>
  <si>
    <t xml:space="preserve">    国家电影事业发展专项资金债务还本支出</t>
  </si>
  <si>
    <t xml:space="preserve">    新菜地开发建设基金债务还本支出</t>
  </si>
  <si>
    <t xml:space="preserve">    新增建设用地土地有偿使用费债务还本支出</t>
  </si>
  <si>
    <t xml:space="preserve">    南水北调工程基金债务还本支出</t>
  </si>
  <si>
    <t xml:space="preserve">    城市公用事业附加债务还本支出</t>
  </si>
  <si>
    <t xml:space="preserve">    国有土地使用权出让金债务还本支出</t>
  </si>
  <si>
    <t xml:space="preserve">    国有土地收益基金债务还本支出</t>
  </si>
  <si>
    <t xml:space="preserve">    农业土地开发资金债务还本支出</t>
  </si>
  <si>
    <t xml:space="preserve">    大中型水库库区基金债务还本支出</t>
  </si>
  <si>
    <t xml:space="preserve">    彩票公益金债务还本支出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</si>
  <si>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</si>
  <si>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</si>
  <si>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</si>
  <si>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</si>
  <si>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</si>
  <si>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其他政府性基金债务还本支出</t>
  </si>
  <si>
    <t>232</t>
  </si>
  <si>
    <t>减支原因：主要是部分自发自还债券未到付息期，暂未列支。</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</si>
  <si>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</si>
  <si>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</si>
  <si>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</si>
  <si>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</si>
  <si>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</si>
  <si>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</si>
  <si>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地方政府一般债务付息支出</t>
  </si>
  <si>
    <t xml:space="preserve">    地方政府一般债务付息支出</t>
  </si>
  <si>
    <t xml:space="preserve">    地方政府向外国政府借款付息支出</t>
  </si>
  <si>
    <t xml:space="preserve">    地方政府向国际组织借款付息支出</t>
  </si>
  <si>
    <t xml:space="preserve">    地方政府其他一般债务付息支出</t>
  </si>
  <si>
    <t xml:space="preserve">  地方政府专项债务付息支出</t>
  </si>
  <si>
    <t xml:space="preserve">    海南省高等级公路车辆通行附加费债务付息支出</t>
  </si>
  <si>
    <t xml:space="preserve">    港口建设费债务付息支出</t>
  </si>
  <si>
    <t xml:space="preserve">    散装水泥专项资金债务付息支出</t>
  </si>
  <si>
    <t xml:space="preserve">    新型墙体材料专项基金债务付息支出</t>
  </si>
  <si>
    <t xml:space="preserve">    国家电影事业发展专项资金债务付息支出</t>
  </si>
  <si>
    <t xml:space="preserve">    新菜地开发建设基金债务付息支出</t>
  </si>
  <si>
    <t xml:space="preserve">    新增建设用地土地有偿使用费债务付息支出</t>
  </si>
  <si>
    <t xml:space="preserve">    南水北调工程基金债务付息支出</t>
  </si>
  <si>
    <t xml:space="preserve">    政府住房基金债务付息支出</t>
  </si>
  <si>
    <t xml:space="preserve">    城市公用事业附加债务付息支出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</si>
  <si>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</si>
  <si>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</si>
  <si>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</si>
  <si>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</si>
  <si>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</si>
  <si>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</si>
  <si>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</si>
  <si>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</si>
  <si>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</si>
  <si>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</si>
  <si>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233</t>
  </si>
  <si>
    <t>债务发行费用支出</t>
  </si>
  <si>
    <t xml:space="preserve">  中央政府国内债务发行费用支出</t>
  </si>
  <si>
    <t xml:space="preserve">  中央政府国外债务发行费用支出</t>
  </si>
  <si>
    <t xml:space="preserve">  地方政府一般债务发行费用支出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</si>
  <si>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</si>
  <si>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</si>
  <si>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</si>
  <si>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散装水泥专项资金债务发行费用支出</t>
  </si>
  <si>
    <t xml:space="preserve">    新型墙体材料专项基金债务发行费用支出</t>
  </si>
  <si>
    <t xml:space="preserve">    国家电影事业发展专项资金债务发行费用支出</t>
  </si>
  <si>
    <t xml:space="preserve">    新菜地开发建设基金债务发行费用支出</t>
  </si>
  <si>
    <t xml:space="preserve">    新增建设用地土地有偿使用费债务发行费用支出</t>
  </si>
  <si>
    <t xml:space="preserve">    南水北调工程基金债务发行费用支出</t>
  </si>
  <si>
    <t xml:space="preserve">    政府住房基金债务发行费用支出</t>
  </si>
  <si>
    <t xml:space="preserve">    城市公用事业附加债务发行费用支出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</si>
  <si>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</si>
  <si>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</si>
  <si>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</si>
  <si>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</si>
  <si>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</si>
  <si>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</si>
  <si>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</si>
  <si>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</si>
  <si>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</si>
  <si>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</si>
  <si>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备注：部分支出科目执行数超过预算数的原因是年度中中央下达的专项资金增加，以及上年结转资金安排的支出。</t>
  </si>
  <si>
    <t>贵州省2016年1—10月全省政府性基金预算收入完成情况表</t>
  </si>
  <si>
    <r>
      <rPr>
        <b/>
        <sz val="12"/>
        <rFont val="黑体"/>
        <charset val="134"/>
      </rPr>
      <t>科</t>
    </r>
    <r>
      <rPr>
        <b/>
        <sz val="12"/>
        <rFont val="Arial"/>
        <charset val="134"/>
      </rPr>
      <t xml:space="preserve">    </t>
    </r>
    <r>
      <rPr>
        <b/>
        <sz val="12"/>
        <rFont val="黑体"/>
        <charset val="134"/>
      </rPr>
      <t>目</t>
    </r>
    <r>
      <rPr>
        <b/>
        <sz val="12"/>
        <rFont val="Arial"/>
        <charset val="134"/>
      </rPr>
      <t xml:space="preserve">    </t>
    </r>
    <r>
      <rPr>
        <b/>
        <sz val="12"/>
        <rFont val="黑体"/>
        <charset val="134"/>
      </rPr>
      <t>名</t>
    </r>
    <r>
      <rPr>
        <b/>
        <sz val="12"/>
        <rFont val="Arial"/>
        <charset val="134"/>
      </rPr>
      <t xml:space="preserve">    </t>
    </r>
    <r>
      <rPr>
        <b/>
        <sz val="12"/>
        <rFont val="黑体"/>
        <charset val="134"/>
      </rPr>
      <t>称</t>
    </r>
  </si>
  <si>
    <r>
      <rPr>
        <b/>
        <sz val="12"/>
        <rFont val="Arial"/>
        <charset val="134"/>
      </rPr>
      <t>2016</t>
    </r>
    <r>
      <rPr>
        <b/>
        <sz val="12"/>
        <rFont val="宋体"/>
        <charset val="134"/>
      </rPr>
      <t>年预算数</t>
    </r>
  </si>
  <si>
    <r>
      <rPr>
        <b/>
        <sz val="12"/>
        <rFont val="Arial"/>
        <charset val="134"/>
      </rPr>
      <t>2016</t>
    </r>
    <r>
      <rPr>
        <b/>
        <sz val="12"/>
        <rFont val="宋体"/>
        <charset val="134"/>
      </rPr>
      <t>年</t>
    </r>
    <r>
      <rPr>
        <b/>
        <sz val="12"/>
        <rFont val="Arial"/>
        <charset val="134"/>
      </rPr>
      <t>1—10</t>
    </r>
    <r>
      <rPr>
        <b/>
        <sz val="12"/>
        <rFont val="宋体"/>
        <charset val="134"/>
      </rPr>
      <t>月</t>
    </r>
    <r>
      <rPr>
        <b/>
        <sz val="12"/>
        <rFont val="Arial"/>
        <charset val="134"/>
      </rPr>
      <t xml:space="preserve">                  </t>
    </r>
    <r>
      <rPr>
        <b/>
        <sz val="12"/>
        <rFont val="宋体"/>
        <charset val="134"/>
      </rPr>
      <t>收入执行情况</t>
    </r>
  </si>
  <si>
    <r>
      <rPr>
        <b/>
        <sz val="12"/>
        <rFont val="宋体"/>
        <charset val="134"/>
      </rPr>
      <t>与</t>
    </r>
    <r>
      <rPr>
        <b/>
        <sz val="12"/>
        <rFont val="Arial"/>
        <charset val="134"/>
      </rPr>
      <t>2015</t>
    </r>
    <r>
      <rPr>
        <b/>
        <sz val="12"/>
        <rFont val="宋体"/>
        <charset val="134"/>
      </rPr>
      <t>年</t>
    </r>
    <r>
      <rPr>
        <b/>
        <sz val="12"/>
        <rFont val="Arial"/>
        <charset val="134"/>
      </rPr>
      <t>1—10</t>
    </r>
    <r>
      <rPr>
        <b/>
        <sz val="12"/>
        <rFont val="宋体"/>
        <charset val="134"/>
      </rPr>
      <t>月比较情况</t>
    </r>
  </si>
  <si>
    <r>
      <rPr>
        <b/>
        <sz val="12"/>
        <rFont val="宋体"/>
        <charset val="134"/>
      </rPr>
      <t>年初</t>
    </r>
    <r>
      <rPr>
        <b/>
        <sz val="12"/>
        <rFont val="Arial"/>
        <charset val="134"/>
      </rPr>
      <t xml:space="preserve">       </t>
    </r>
    <r>
      <rPr>
        <b/>
        <sz val="12"/>
        <rFont val="宋体"/>
        <charset val="134"/>
      </rPr>
      <t>预算数</t>
    </r>
  </si>
  <si>
    <r>
      <rPr>
        <b/>
        <sz val="12"/>
        <rFont val="宋体"/>
        <charset val="134"/>
      </rPr>
      <t>调增（减）</t>
    </r>
    <r>
      <rPr>
        <b/>
        <sz val="12"/>
        <rFont val="Arial"/>
        <charset val="134"/>
      </rPr>
      <t xml:space="preserve">      </t>
    </r>
    <r>
      <rPr>
        <b/>
        <sz val="12"/>
        <rFont val="宋体"/>
        <charset val="134"/>
      </rPr>
      <t>预算数</t>
    </r>
  </si>
  <si>
    <r>
      <rPr>
        <b/>
        <sz val="12"/>
        <rFont val="Arial"/>
        <charset val="134"/>
      </rPr>
      <t>2016</t>
    </r>
    <r>
      <rPr>
        <b/>
        <sz val="12"/>
        <rFont val="宋体"/>
        <charset val="134"/>
      </rPr>
      <t>年</t>
    </r>
    <r>
      <rPr>
        <b/>
        <sz val="12"/>
        <rFont val="Arial"/>
        <charset val="134"/>
      </rPr>
      <t xml:space="preserve">     </t>
    </r>
    <r>
      <rPr>
        <b/>
        <sz val="12"/>
        <rFont val="宋体"/>
        <charset val="134"/>
      </rPr>
      <t>完成数</t>
    </r>
  </si>
  <si>
    <r>
      <rPr>
        <b/>
        <sz val="12"/>
        <rFont val="宋体"/>
        <charset val="134"/>
      </rPr>
      <t>完成数</t>
    </r>
    <r>
      <rPr>
        <b/>
        <sz val="12"/>
        <rFont val="Arial"/>
        <charset val="134"/>
      </rPr>
      <t xml:space="preserve">     </t>
    </r>
    <r>
      <rPr>
        <b/>
        <sz val="12"/>
        <rFont val="宋体"/>
        <charset val="134"/>
      </rPr>
      <t>为预算数</t>
    </r>
    <r>
      <rPr>
        <b/>
        <sz val="12"/>
        <rFont val="Arial"/>
        <charset val="134"/>
      </rPr>
      <t>%</t>
    </r>
  </si>
  <si>
    <r>
      <rPr>
        <b/>
        <sz val="12"/>
        <rFont val="Arial"/>
        <charset val="134"/>
      </rPr>
      <t>2015</t>
    </r>
    <r>
      <rPr>
        <b/>
        <sz val="12"/>
        <rFont val="宋体"/>
        <charset val="134"/>
      </rPr>
      <t>年</t>
    </r>
    <r>
      <rPr>
        <b/>
        <sz val="12"/>
        <rFont val="Arial"/>
        <charset val="134"/>
      </rPr>
      <t xml:space="preserve">      </t>
    </r>
    <r>
      <rPr>
        <b/>
        <sz val="12"/>
        <rFont val="宋体"/>
        <charset val="134"/>
      </rPr>
      <t>完成数</t>
    </r>
  </si>
  <si>
    <r>
      <rPr>
        <b/>
        <sz val="12"/>
        <rFont val="Arial"/>
        <charset val="134"/>
      </rPr>
      <t>2016</t>
    </r>
    <r>
      <rPr>
        <b/>
        <sz val="12"/>
        <rFont val="宋体"/>
        <charset val="134"/>
      </rPr>
      <t>年</t>
    </r>
    <r>
      <rPr>
        <b/>
        <sz val="12"/>
        <rFont val="Arial"/>
        <charset val="134"/>
      </rPr>
      <t xml:space="preserve">            </t>
    </r>
    <r>
      <rPr>
        <b/>
        <sz val="12"/>
        <rFont val="宋体"/>
        <charset val="134"/>
      </rPr>
      <t>为</t>
    </r>
    <r>
      <rPr>
        <b/>
        <sz val="12"/>
        <rFont val="Arial"/>
        <charset val="134"/>
      </rPr>
      <t>2015</t>
    </r>
    <r>
      <rPr>
        <b/>
        <sz val="12"/>
        <rFont val="宋体"/>
        <charset val="134"/>
      </rPr>
      <t>年</t>
    </r>
    <r>
      <rPr>
        <b/>
        <sz val="12"/>
        <rFont val="Arial"/>
        <charset val="134"/>
      </rPr>
      <t>%</t>
    </r>
  </si>
  <si>
    <r>
      <rPr>
        <b/>
        <sz val="12"/>
        <rFont val="Arial"/>
        <charset val="134"/>
      </rPr>
      <t>2016</t>
    </r>
    <r>
      <rPr>
        <b/>
        <sz val="12"/>
        <rFont val="宋体"/>
        <charset val="134"/>
      </rPr>
      <t>年比</t>
    </r>
    <r>
      <rPr>
        <b/>
        <sz val="12"/>
        <rFont val="Arial"/>
        <charset val="134"/>
      </rPr>
      <t xml:space="preserve">     2015</t>
    </r>
    <r>
      <rPr>
        <b/>
        <sz val="12"/>
        <rFont val="宋体"/>
        <charset val="134"/>
      </rPr>
      <t>年增减额</t>
    </r>
  </si>
  <si>
    <r>
      <rPr>
        <sz val="12"/>
        <rFont val="Arial"/>
        <charset val="134"/>
      </rPr>
      <t xml:space="preserve">栏  </t>
    </r>
    <r>
      <rPr>
        <sz val="12"/>
        <rFont val="宋体"/>
        <charset val="134"/>
      </rPr>
      <t>次</t>
    </r>
  </si>
  <si>
    <r>
      <rPr>
        <b/>
        <sz val="12"/>
        <rFont val="宋体"/>
        <charset val="134"/>
      </rPr>
      <t>一、继续纳入基金管理项目</t>
    </r>
  </si>
  <si>
    <r>
      <rPr>
        <sz val="12"/>
        <rFont val="Arial"/>
        <charset val="134"/>
      </rPr>
      <t>1.</t>
    </r>
    <r>
      <rPr>
        <sz val="12"/>
        <rFont val="宋体"/>
        <charset val="134"/>
      </rPr>
      <t>国家电影事业发展专项资金收入</t>
    </r>
  </si>
  <si>
    <r>
      <rPr>
        <sz val="12"/>
        <rFont val="Arial"/>
        <charset val="134"/>
      </rPr>
      <t>2.</t>
    </r>
    <r>
      <rPr>
        <sz val="12"/>
        <rFont val="宋体"/>
        <charset val="134"/>
      </rPr>
      <t>小型水库移民扶助基金收入</t>
    </r>
  </si>
  <si>
    <r>
      <rPr>
        <sz val="12"/>
        <rFont val="Arial"/>
        <charset val="134"/>
      </rPr>
      <t>3.</t>
    </r>
    <r>
      <rPr>
        <sz val="12"/>
        <rFont val="宋体"/>
        <charset val="134"/>
      </rPr>
      <t>国有土地使用权出让收入</t>
    </r>
  </si>
  <si>
    <t>增幅较高原因：主要是房地产市场回暖影响，土地市场交易较上年活跃，各地国有土地使用权出让收入增加。</t>
  </si>
  <si>
    <r>
      <rPr>
        <sz val="12"/>
        <rFont val="Arial"/>
        <charset val="134"/>
      </rPr>
      <t>4.</t>
    </r>
    <r>
      <rPr>
        <sz val="12"/>
        <rFont val="宋体"/>
        <charset val="134"/>
      </rPr>
      <t>城市公用事业附加收入</t>
    </r>
  </si>
  <si>
    <r>
      <rPr>
        <sz val="12"/>
        <rFont val="Arial"/>
        <charset val="134"/>
      </rPr>
      <t>5.</t>
    </r>
    <r>
      <rPr>
        <sz val="12"/>
        <rFont val="宋体"/>
        <charset val="134"/>
      </rPr>
      <t>国有土地收益基金收入</t>
    </r>
  </si>
  <si>
    <t>增幅较高原因：主要是房地产市场回暖影响，土地市场交易较上年活跃，国有土地收益基金收入增加较多。</t>
  </si>
  <si>
    <r>
      <rPr>
        <sz val="12"/>
        <rFont val="Arial"/>
        <charset val="134"/>
      </rPr>
      <t>6.</t>
    </r>
    <r>
      <rPr>
        <sz val="12"/>
        <rFont val="宋体"/>
        <charset val="134"/>
      </rPr>
      <t>农业土地开发资金收入</t>
    </r>
  </si>
  <si>
    <r>
      <rPr>
        <sz val="12"/>
        <rFont val="Arial"/>
        <charset val="134"/>
      </rPr>
      <t>7.</t>
    </r>
    <r>
      <rPr>
        <sz val="12"/>
        <rFont val="宋体"/>
        <charset val="134"/>
      </rPr>
      <t>新增建设用地土地有偿使用费收入</t>
    </r>
  </si>
  <si>
    <t xml:space="preserve"> </t>
  </si>
  <si>
    <r>
      <rPr>
        <sz val="12"/>
        <rFont val="Arial"/>
        <charset val="134"/>
      </rPr>
      <t>8.</t>
    </r>
    <r>
      <rPr>
        <sz val="12"/>
        <rFont val="宋体"/>
        <charset val="134"/>
      </rPr>
      <t>城市基础设施配套费收入</t>
    </r>
  </si>
  <si>
    <r>
      <rPr>
        <sz val="12"/>
        <rFont val="Arial"/>
        <charset val="134"/>
      </rPr>
      <t>9.</t>
    </r>
    <r>
      <rPr>
        <sz val="12"/>
        <rFont val="宋体"/>
        <charset val="134"/>
      </rPr>
      <t>污水处理费收入</t>
    </r>
  </si>
  <si>
    <r>
      <rPr>
        <sz val="11"/>
        <rFont val="宋体"/>
        <charset val="134"/>
      </rPr>
      <t>增幅较高原因：主要是该项收入从</t>
    </r>
    <r>
      <rPr>
        <sz val="11"/>
        <rFont val="Arial"/>
        <charset val="134"/>
      </rPr>
      <t>2015</t>
    </r>
    <r>
      <rPr>
        <sz val="11"/>
        <rFont val="宋体"/>
        <charset val="134"/>
      </rPr>
      <t>年</t>
    </r>
    <r>
      <rPr>
        <sz val="11"/>
        <rFont val="Arial"/>
        <charset val="134"/>
      </rPr>
      <t>3</t>
    </r>
    <r>
      <rPr>
        <sz val="11"/>
        <rFont val="宋体"/>
        <charset val="134"/>
      </rPr>
      <t>月</t>
    </r>
    <r>
      <rPr>
        <sz val="11"/>
        <rFont val="Arial"/>
        <charset val="134"/>
      </rPr>
      <t>1</t>
    </r>
    <r>
      <rPr>
        <sz val="11"/>
        <rFont val="宋体"/>
        <charset val="134"/>
      </rPr>
      <t>日起纳入政府性基金预算管理。</t>
    </r>
  </si>
  <si>
    <r>
      <rPr>
        <sz val="12"/>
        <rFont val="Arial"/>
        <charset val="134"/>
      </rPr>
      <t>10.</t>
    </r>
    <r>
      <rPr>
        <sz val="12"/>
        <rFont val="宋体"/>
        <charset val="134"/>
      </rPr>
      <t>新菜地开发建设基金收入</t>
    </r>
  </si>
  <si>
    <r>
      <rPr>
        <sz val="12"/>
        <rFont val="Arial"/>
        <charset val="134"/>
      </rPr>
      <t>11.</t>
    </r>
    <r>
      <rPr>
        <sz val="12"/>
        <rFont val="宋体"/>
        <charset val="134"/>
      </rPr>
      <t>大中型水库库区基金收入</t>
    </r>
  </si>
  <si>
    <t>增幅较高原因：主要是实施了一系列增收措施，加大了征收力度，相关发电企业陆续补缴往年欠缴的收入，故此项基金收入比上年有较高增幅。</t>
  </si>
  <si>
    <r>
      <rPr>
        <sz val="12"/>
        <rFont val="Arial"/>
        <charset val="134"/>
      </rPr>
      <t>12.</t>
    </r>
    <r>
      <rPr>
        <sz val="12"/>
        <rFont val="宋体"/>
        <charset val="134"/>
      </rPr>
      <t>国家重大水利工程建设基金收入</t>
    </r>
  </si>
  <si>
    <r>
      <rPr>
        <sz val="12"/>
        <rFont val="Arial"/>
        <charset val="134"/>
      </rPr>
      <t>13.</t>
    </r>
    <r>
      <rPr>
        <sz val="12"/>
        <rFont val="宋体"/>
        <charset val="134"/>
      </rPr>
      <t>散装水泥专项资金收入</t>
    </r>
  </si>
  <si>
    <t>减收原因：主要是征收该基金的目的是鼓励使用散装水泥，每使用1吨普通水泥需缴纳散装水泥基金1元，随着普通水泥使用量的减少，该项基金收入相应减少。</t>
  </si>
  <si>
    <r>
      <rPr>
        <sz val="12"/>
        <rFont val="Arial"/>
        <charset val="134"/>
      </rPr>
      <t>14.</t>
    </r>
    <r>
      <rPr>
        <sz val="12"/>
        <rFont val="宋体"/>
        <charset val="134"/>
      </rPr>
      <t>新型墙体材料专项基金收入</t>
    </r>
  </si>
  <si>
    <r>
      <rPr>
        <sz val="12"/>
        <rFont val="Arial"/>
        <charset val="134"/>
      </rPr>
      <t>15.</t>
    </r>
    <r>
      <rPr>
        <sz val="12"/>
        <rFont val="宋体"/>
        <charset val="134"/>
      </rPr>
      <t>彩票公益金收入</t>
    </r>
  </si>
  <si>
    <r>
      <rPr>
        <sz val="12"/>
        <rFont val="Arial"/>
        <charset val="134"/>
      </rPr>
      <t>16.</t>
    </r>
    <r>
      <rPr>
        <sz val="12"/>
        <rFont val="宋体"/>
        <charset val="134"/>
      </rPr>
      <t>其他政府性基金收入</t>
    </r>
  </si>
  <si>
    <t>减收原因：主要是按照中央规定于2016年2月起停征价格调节基金，该项基金收入相应减少。</t>
  </si>
  <si>
    <t>二、转列一般公共预算基金项目</t>
  </si>
  <si>
    <r>
      <rPr>
        <sz val="12"/>
        <rFont val="Arial"/>
        <charset val="134"/>
      </rPr>
      <t>17.</t>
    </r>
    <r>
      <rPr>
        <sz val="12"/>
        <rFont val="宋体"/>
        <charset val="134"/>
      </rPr>
      <t>政府住房基金收入</t>
    </r>
  </si>
  <si>
    <r>
      <rPr>
        <sz val="12"/>
        <rFont val="Arial"/>
        <charset val="134"/>
      </rPr>
      <t>18.</t>
    </r>
    <r>
      <rPr>
        <sz val="12"/>
        <rFont val="宋体"/>
        <charset val="134"/>
      </rPr>
      <t>水土保持补偿费收入</t>
    </r>
  </si>
  <si>
    <r>
      <rPr>
        <sz val="12"/>
        <rFont val="Arial"/>
        <charset val="134"/>
      </rPr>
      <t>19.</t>
    </r>
    <r>
      <rPr>
        <sz val="12"/>
        <rFont val="宋体"/>
        <charset val="134"/>
      </rPr>
      <t>无线电频率占用费</t>
    </r>
  </si>
  <si>
    <r>
      <rPr>
        <b/>
        <sz val="12"/>
        <rFont val="宋体"/>
        <charset val="134"/>
      </rPr>
      <t>政府性基金收入合计</t>
    </r>
    <r>
      <rPr>
        <b/>
        <sz val="12"/>
        <rFont val="Arial"/>
        <charset val="134"/>
      </rPr>
      <t xml:space="preserve"> </t>
    </r>
  </si>
  <si>
    <r>
      <rPr>
        <sz val="12"/>
        <rFont val="宋体"/>
        <charset val="134"/>
      </rPr>
      <t>地方政府专项债务收入</t>
    </r>
  </si>
  <si>
    <r>
      <rPr>
        <b/>
        <sz val="12"/>
        <rFont val="宋体"/>
        <charset val="134"/>
      </rPr>
      <t>政府性基金收入总计</t>
    </r>
    <r>
      <rPr>
        <b/>
        <sz val="12"/>
        <rFont val="Arial"/>
        <charset val="134"/>
      </rPr>
      <t xml:space="preserve"> </t>
    </r>
  </si>
  <si>
    <r>
      <rPr>
        <sz val="12"/>
        <rFont val="宋体"/>
        <charset val="134"/>
      </rPr>
      <t>备注：全省年初代编收入预算数为</t>
    </r>
    <r>
      <rPr>
        <sz val="12"/>
        <rFont val="Arial"/>
        <charset val="134"/>
      </rPr>
      <t>578.74</t>
    </r>
    <r>
      <rPr>
        <sz val="12"/>
        <rFont val="宋体"/>
        <charset val="134"/>
      </rPr>
      <t>亿元。表中年初预算数</t>
    </r>
    <r>
      <rPr>
        <sz val="12"/>
        <rFont val="Arial"/>
        <charset val="134"/>
      </rPr>
      <t>630.78</t>
    </r>
    <r>
      <rPr>
        <sz val="12"/>
        <rFont val="宋体"/>
        <charset val="134"/>
      </rPr>
      <t>亿元为汇总省本级及市县人代会批准的收入预算数，调增预算数</t>
    </r>
    <r>
      <rPr>
        <sz val="12"/>
        <rFont val="Arial"/>
        <charset val="134"/>
      </rPr>
      <t>7</t>
    </r>
    <r>
      <rPr>
        <sz val="12"/>
        <rFont val="宋体"/>
        <charset val="134"/>
      </rPr>
      <t>亿元为省十二届人大常委会第二十三次会议通过的省本级调整预算数。</t>
    </r>
  </si>
  <si>
    <t>贵州省2016年1—10月全省政府性基金预算支出完成情况表</t>
  </si>
  <si>
    <t>科    目    名    称</t>
  </si>
  <si>
    <r>
      <rPr>
        <b/>
        <sz val="12"/>
        <rFont val="Arial"/>
        <charset val="134"/>
      </rPr>
      <t>2016</t>
    </r>
    <r>
      <rPr>
        <b/>
        <sz val="12"/>
        <rFont val="宋体"/>
        <charset val="134"/>
      </rPr>
      <t>年</t>
    </r>
    <r>
      <rPr>
        <b/>
        <sz val="12"/>
        <rFont val="Arial"/>
        <charset val="134"/>
      </rPr>
      <t>1—10</t>
    </r>
    <r>
      <rPr>
        <b/>
        <sz val="12"/>
        <rFont val="宋体"/>
        <charset val="134"/>
      </rPr>
      <t>月</t>
    </r>
    <r>
      <rPr>
        <b/>
        <sz val="12"/>
        <rFont val="Arial"/>
        <charset val="134"/>
      </rPr>
      <t xml:space="preserve">                   </t>
    </r>
    <r>
      <rPr>
        <b/>
        <sz val="12"/>
        <rFont val="宋体"/>
        <charset val="134"/>
      </rPr>
      <t>支出执行情况</t>
    </r>
  </si>
  <si>
    <t>备注</t>
  </si>
  <si>
    <t>合计</t>
  </si>
  <si>
    <t>年初      预算数</t>
  </si>
  <si>
    <t>调增（减）      预算数</t>
  </si>
  <si>
    <r>
      <rPr>
        <b/>
        <sz val="12"/>
        <rFont val="Arial"/>
        <charset val="134"/>
      </rPr>
      <t>2016</t>
    </r>
    <r>
      <rPr>
        <b/>
        <sz val="12"/>
        <rFont val="宋体"/>
        <charset val="134"/>
      </rPr>
      <t>年完成数</t>
    </r>
  </si>
  <si>
    <r>
      <rPr>
        <b/>
        <sz val="12"/>
        <rFont val="宋体"/>
        <charset val="134"/>
      </rPr>
      <t>完成数</t>
    </r>
    <r>
      <rPr>
        <b/>
        <sz val="12"/>
        <rFont val="Arial"/>
        <charset val="134"/>
      </rPr>
      <t xml:space="preserve">       </t>
    </r>
    <r>
      <rPr>
        <b/>
        <sz val="12"/>
        <rFont val="宋体"/>
        <charset val="134"/>
      </rPr>
      <t>为预算数</t>
    </r>
    <r>
      <rPr>
        <b/>
        <sz val="12"/>
        <rFont val="Arial"/>
        <charset val="134"/>
      </rPr>
      <t>%</t>
    </r>
  </si>
  <si>
    <r>
      <rPr>
        <b/>
        <sz val="12"/>
        <rFont val="Arial"/>
        <charset val="134"/>
      </rPr>
      <t>2015</t>
    </r>
    <r>
      <rPr>
        <b/>
        <sz val="12"/>
        <rFont val="宋体"/>
        <charset val="134"/>
      </rPr>
      <t>年完成数</t>
    </r>
  </si>
  <si>
    <r>
      <rPr>
        <b/>
        <sz val="12"/>
        <rFont val="Arial"/>
        <charset val="134"/>
      </rPr>
      <t>2016</t>
    </r>
    <r>
      <rPr>
        <b/>
        <sz val="12"/>
        <rFont val="宋体"/>
        <charset val="134"/>
      </rPr>
      <t>年为</t>
    </r>
    <r>
      <rPr>
        <b/>
        <sz val="12"/>
        <rFont val="Arial"/>
        <charset val="134"/>
      </rPr>
      <t>2015</t>
    </r>
    <r>
      <rPr>
        <b/>
        <sz val="12"/>
        <rFont val="宋体"/>
        <charset val="134"/>
      </rPr>
      <t>年</t>
    </r>
    <r>
      <rPr>
        <b/>
        <sz val="12"/>
        <rFont val="Arial"/>
        <charset val="134"/>
      </rPr>
      <t>%</t>
    </r>
  </si>
  <si>
    <r>
      <rPr>
        <b/>
        <sz val="12"/>
        <rFont val="Arial"/>
        <charset val="134"/>
      </rPr>
      <t>2016</t>
    </r>
    <r>
      <rPr>
        <b/>
        <sz val="12"/>
        <rFont val="宋体"/>
        <charset val="134"/>
      </rPr>
      <t>年比</t>
    </r>
    <r>
      <rPr>
        <b/>
        <sz val="12"/>
        <rFont val="Arial"/>
        <charset val="134"/>
      </rPr>
      <t>2015</t>
    </r>
    <r>
      <rPr>
        <b/>
        <sz val="12"/>
        <rFont val="宋体"/>
        <charset val="134"/>
      </rPr>
      <t>年增减额</t>
    </r>
  </si>
  <si>
    <r>
      <rPr>
        <sz val="12"/>
        <rFont val="黑体"/>
        <charset val="134"/>
      </rPr>
      <t>栏</t>
    </r>
    <r>
      <rPr>
        <sz val="12"/>
        <rFont val="Arial"/>
        <charset val="134"/>
      </rPr>
      <t xml:space="preserve">      </t>
    </r>
    <r>
      <rPr>
        <sz val="12"/>
        <rFont val="黑体"/>
        <charset val="134"/>
      </rPr>
      <t>次</t>
    </r>
  </si>
  <si>
    <r>
      <rPr>
        <sz val="12"/>
        <rFont val="Arial"/>
        <charset val="134"/>
      </rPr>
      <t>1.</t>
    </r>
    <r>
      <rPr>
        <sz val="12"/>
        <rFont val="宋体"/>
        <charset val="134"/>
      </rPr>
      <t>国家电影事业发展专项资金及对应专项债务收入安排的支出</t>
    </r>
  </si>
  <si>
    <r>
      <rPr>
        <sz val="12"/>
        <rFont val="Arial"/>
        <charset val="134"/>
      </rPr>
      <t>2.</t>
    </r>
    <r>
      <rPr>
        <sz val="12"/>
        <rFont val="宋体"/>
        <charset val="134"/>
      </rPr>
      <t>小型水库移民扶助基金及对应专项债务收入安排的支出</t>
    </r>
  </si>
  <si>
    <r>
      <rPr>
        <sz val="12"/>
        <rFont val="Arial"/>
        <charset val="134"/>
      </rPr>
      <t>3.</t>
    </r>
    <r>
      <rPr>
        <sz val="12"/>
        <rFont val="宋体"/>
        <charset val="134"/>
      </rPr>
      <t>国有土地使用权出让收入及对应专项债务收入安排的支出</t>
    </r>
  </si>
  <si>
    <r>
      <rPr>
        <sz val="12"/>
        <rFont val="Arial"/>
        <charset val="134"/>
      </rPr>
      <t>4.</t>
    </r>
    <r>
      <rPr>
        <sz val="12"/>
        <rFont val="宋体"/>
        <charset val="134"/>
      </rPr>
      <t>城市公用事业附加及对应专项债务收入安排的支出</t>
    </r>
  </si>
  <si>
    <r>
      <rPr>
        <sz val="12"/>
        <rFont val="Arial"/>
        <charset val="134"/>
      </rPr>
      <t>5.</t>
    </r>
    <r>
      <rPr>
        <sz val="12"/>
        <rFont val="宋体"/>
        <charset val="134"/>
      </rPr>
      <t>国有土地收益基金及对应专项债务收入安排的支出</t>
    </r>
  </si>
  <si>
    <r>
      <rPr>
        <sz val="12"/>
        <rFont val="Arial"/>
        <charset val="134"/>
      </rPr>
      <t>6.</t>
    </r>
    <r>
      <rPr>
        <sz val="12"/>
        <rFont val="宋体"/>
        <charset val="134"/>
      </rPr>
      <t>农业土地开发资金及对应专项债务收入安排的支出</t>
    </r>
  </si>
  <si>
    <r>
      <rPr>
        <sz val="12"/>
        <rFont val="Arial"/>
        <charset val="134"/>
      </rPr>
      <t>7.</t>
    </r>
    <r>
      <rPr>
        <sz val="12"/>
        <rFont val="宋体"/>
        <charset val="134"/>
      </rPr>
      <t>新增建设用地土地有偿使用费及对应专项债务收入安排的支出</t>
    </r>
  </si>
  <si>
    <r>
      <rPr>
        <sz val="12"/>
        <rFont val="Arial"/>
        <charset val="134"/>
      </rPr>
      <t>8.</t>
    </r>
    <r>
      <rPr>
        <sz val="12"/>
        <rFont val="宋体"/>
        <charset val="134"/>
      </rPr>
      <t>城市基础设施配套费及对应专项债务收入安排的支出</t>
    </r>
  </si>
  <si>
    <r>
      <rPr>
        <sz val="12"/>
        <rFont val="Arial"/>
        <charset val="134"/>
      </rPr>
      <t>9.</t>
    </r>
    <r>
      <rPr>
        <sz val="12"/>
        <rFont val="宋体"/>
        <charset val="134"/>
      </rPr>
      <t>污水处理费及对应专项债务收入安排的支出</t>
    </r>
  </si>
  <si>
    <r>
      <rPr>
        <sz val="12"/>
        <rFont val="Arial"/>
        <charset val="134"/>
      </rPr>
      <t>10.</t>
    </r>
    <r>
      <rPr>
        <sz val="12"/>
        <rFont val="宋体"/>
        <charset val="134"/>
      </rPr>
      <t>新菜地开发建设基金及对应专项债务收入支出</t>
    </r>
  </si>
  <si>
    <r>
      <rPr>
        <sz val="12"/>
        <rFont val="Arial"/>
        <charset val="134"/>
      </rPr>
      <t>11.</t>
    </r>
    <r>
      <rPr>
        <sz val="12"/>
        <rFont val="宋体"/>
        <charset val="134"/>
      </rPr>
      <t>大中型水库库区基金及对应专项债务收入安排的支出</t>
    </r>
  </si>
  <si>
    <r>
      <rPr>
        <sz val="12"/>
        <rFont val="Arial"/>
        <charset val="134"/>
      </rPr>
      <t>12.</t>
    </r>
    <r>
      <rPr>
        <sz val="12"/>
        <rFont val="宋体"/>
        <charset val="134"/>
      </rPr>
      <t>国家重大水利工程建设基金及对应专项债务收入安排的支出</t>
    </r>
  </si>
  <si>
    <r>
      <rPr>
        <sz val="12"/>
        <rFont val="Arial"/>
        <charset val="134"/>
      </rPr>
      <t>13.</t>
    </r>
    <r>
      <rPr>
        <sz val="12"/>
        <rFont val="宋体"/>
        <charset val="134"/>
      </rPr>
      <t>散装水泥专项资金及对应专项债务收入安排的支出</t>
    </r>
  </si>
  <si>
    <r>
      <rPr>
        <sz val="12"/>
        <rFont val="Arial"/>
        <charset val="134"/>
      </rPr>
      <t>14.</t>
    </r>
    <r>
      <rPr>
        <sz val="12"/>
        <rFont val="宋体"/>
        <charset val="134"/>
      </rPr>
      <t>新型墙体材料专项基金及对应专项债务收入安排的支出</t>
    </r>
  </si>
  <si>
    <r>
      <rPr>
        <sz val="12"/>
        <rFont val="Arial"/>
        <charset val="134"/>
      </rPr>
      <t xml:space="preserve">15. </t>
    </r>
    <r>
      <rPr>
        <sz val="12"/>
        <rFont val="宋体"/>
        <charset val="134"/>
      </rPr>
      <t>彩票公益金及对应专项债务收入安排的支出</t>
    </r>
  </si>
  <si>
    <r>
      <rPr>
        <sz val="12"/>
        <rFont val="Arial"/>
        <charset val="134"/>
      </rPr>
      <t>16.</t>
    </r>
    <r>
      <rPr>
        <sz val="12"/>
        <rFont val="宋体"/>
        <charset val="134"/>
      </rPr>
      <t>彩票发行销售机构业务费安排的支出</t>
    </r>
  </si>
  <si>
    <t>年度中中央下达专项转移支付安排的支出。</t>
  </si>
  <si>
    <r>
      <rPr>
        <sz val="12"/>
        <rFont val="Arial"/>
        <charset val="134"/>
      </rPr>
      <t>17.</t>
    </r>
    <r>
      <rPr>
        <sz val="12"/>
        <rFont val="宋体"/>
        <charset val="134"/>
      </rPr>
      <t>大中型水库移民后期扶持基金支出</t>
    </r>
  </si>
  <si>
    <r>
      <rPr>
        <sz val="12"/>
        <rFont val="Arial"/>
        <charset val="134"/>
      </rPr>
      <t>18.</t>
    </r>
    <r>
      <rPr>
        <sz val="12"/>
        <rFont val="宋体"/>
        <charset val="134"/>
      </rPr>
      <t>港口建设费及对应专项债务收入安排的支出</t>
    </r>
  </si>
  <si>
    <r>
      <rPr>
        <sz val="12"/>
        <rFont val="Arial"/>
        <charset val="134"/>
      </rPr>
      <t>19.</t>
    </r>
    <r>
      <rPr>
        <sz val="12"/>
        <rFont val="宋体"/>
        <charset val="134"/>
      </rPr>
      <t>民航发展基金支出</t>
    </r>
  </si>
  <si>
    <r>
      <rPr>
        <sz val="12"/>
        <rFont val="Arial"/>
        <charset val="134"/>
      </rPr>
      <t>20.</t>
    </r>
    <r>
      <rPr>
        <sz val="12"/>
        <rFont val="Arial"/>
        <charset val="134"/>
      </rPr>
      <t>旅游发展基金支出</t>
    </r>
  </si>
  <si>
    <r>
      <rPr>
        <sz val="12"/>
        <rFont val="Arial"/>
        <charset val="134"/>
      </rPr>
      <t>21.</t>
    </r>
    <r>
      <rPr>
        <sz val="12"/>
        <rFont val="宋体"/>
        <charset val="134"/>
      </rPr>
      <t>其他政府性基金及对应专项债务收入安排的支出</t>
    </r>
  </si>
  <si>
    <r>
      <rPr>
        <sz val="12"/>
        <rFont val="Arial"/>
        <charset val="134"/>
      </rPr>
      <t>22.</t>
    </r>
    <r>
      <rPr>
        <sz val="12"/>
        <rFont val="宋体"/>
        <charset val="134"/>
      </rPr>
      <t>地方政府专项债务付息支出</t>
    </r>
  </si>
  <si>
    <t>按照中央规定，地方政府专项债券付息支出纳入政府性基金预算管理。</t>
  </si>
  <si>
    <r>
      <rPr>
        <sz val="12"/>
        <rFont val="Arial"/>
        <charset val="134"/>
      </rPr>
      <t>23.</t>
    </r>
    <r>
      <rPr>
        <sz val="12"/>
        <rFont val="宋体"/>
        <charset val="134"/>
      </rPr>
      <t>地方政府专项债务发行费用支出</t>
    </r>
  </si>
  <si>
    <r>
      <rPr>
        <b/>
        <sz val="12"/>
        <rFont val="宋体"/>
        <charset val="134"/>
      </rPr>
      <t>二、转列一般公共预算基金项目</t>
    </r>
  </si>
  <si>
    <r>
      <rPr>
        <sz val="12"/>
        <rFont val="Arial"/>
        <charset val="134"/>
      </rPr>
      <t>24.</t>
    </r>
    <r>
      <rPr>
        <sz val="12"/>
        <rFont val="宋体"/>
        <charset val="134"/>
      </rPr>
      <t>政府住房基金支出</t>
    </r>
  </si>
  <si>
    <r>
      <rPr>
        <sz val="12"/>
        <rFont val="Arial"/>
        <charset val="134"/>
      </rPr>
      <t>25.</t>
    </r>
    <r>
      <rPr>
        <sz val="12"/>
        <rFont val="宋体"/>
        <charset val="134"/>
      </rPr>
      <t>水土保持补偿费安排的支出</t>
    </r>
  </si>
  <si>
    <r>
      <rPr>
        <sz val="12"/>
        <rFont val="Arial"/>
        <charset val="134"/>
      </rPr>
      <t>26.</t>
    </r>
    <r>
      <rPr>
        <sz val="12"/>
        <rFont val="宋体"/>
        <charset val="134"/>
      </rPr>
      <t>无线电频率占用费安排的支出</t>
    </r>
  </si>
  <si>
    <r>
      <rPr>
        <b/>
        <sz val="12"/>
        <rFont val="宋体"/>
        <charset val="134"/>
      </rPr>
      <t>政府性基金支出总计</t>
    </r>
  </si>
  <si>
    <r>
      <rPr>
        <sz val="12"/>
        <rFont val="宋体"/>
        <charset val="134"/>
      </rPr>
      <t>备注：</t>
    </r>
    <r>
      <rPr>
        <sz val="12"/>
        <rFont val="Arial"/>
        <charset val="134"/>
      </rPr>
      <t>1.</t>
    </r>
    <r>
      <rPr>
        <sz val="12"/>
        <rFont val="宋体"/>
        <charset val="134"/>
      </rPr>
      <t>全省年初代编预算数为</t>
    </r>
    <r>
      <rPr>
        <sz val="12"/>
        <rFont val="Arial"/>
        <charset val="134"/>
      </rPr>
      <t>578.74</t>
    </r>
    <r>
      <rPr>
        <sz val="12"/>
        <rFont val="宋体"/>
        <charset val="134"/>
      </rPr>
      <t>亿元。表中年初预算数</t>
    </r>
    <r>
      <rPr>
        <sz val="12"/>
        <rFont val="Arial"/>
        <charset val="134"/>
      </rPr>
      <t>708.71</t>
    </r>
    <r>
      <rPr>
        <sz val="12"/>
        <rFont val="宋体"/>
        <charset val="134"/>
      </rPr>
      <t>亿元为汇总省本级及市县的支出预算数，调增的预算数</t>
    </r>
    <r>
      <rPr>
        <sz val="12"/>
        <rFont val="Arial"/>
        <charset val="134"/>
      </rPr>
      <t>7</t>
    </r>
    <r>
      <rPr>
        <sz val="12"/>
        <rFont val="宋体"/>
        <charset val="134"/>
      </rPr>
      <t>亿元为省十二届人大常委会第二十三次会议通过的省本级调整预算数。</t>
    </r>
  </si>
  <si>
    <r>
      <rPr>
        <sz val="12"/>
        <rFont val="Arial"/>
        <charset val="134"/>
      </rPr>
      <t xml:space="preserve">           2.</t>
    </r>
    <r>
      <rPr>
        <sz val="12"/>
        <rFont val="宋体"/>
        <charset val="134"/>
      </rPr>
      <t>政府性基金预算遵循</t>
    </r>
    <r>
      <rPr>
        <sz val="12"/>
        <rFont val="Arial"/>
        <charset val="134"/>
      </rPr>
      <t>“</t>
    </r>
    <r>
      <rPr>
        <sz val="12"/>
        <rFont val="宋体"/>
        <charset val="134"/>
      </rPr>
      <t>以收定支、先收后支、专款专用、结余结转下年安排使用</t>
    </r>
    <r>
      <rPr>
        <sz val="12"/>
        <rFont val="Arial"/>
        <charset val="134"/>
      </rPr>
      <t>”</t>
    </r>
    <r>
      <rPr>
        <sz val="12"/>
        <rFont val="宋体"/>
        <charset val="134"/>
      </rPr>
      <t>的管理原则</t>
    </r>
    <r>
      <rPr>
        <sz val="12"/>
        <rFont val="Arial"/>
        <charset val="134"/>
      </rPr>
      <t>,</t>
    </r>
    <r>
      <rPr>
        <sz val="12"/>
        <rFont val="宋体"/>
        <charset val="134"/>
      </rPr>
      <t>因此，支出进度要受收入进度影响，有预算无收入也不能支出。</t>
    </r>
  </si>
  <si>
    <t>贵州省2016年1—10月省本级政府性基金预算收入完成情况表</t>
  </si>
  <si>
    <t>教科文处</t>
  </si>
  <si>
    <t>农业处</t>
  </si>
  <si>
    <t>减收原因：主要是受各市县国有土地使用权出让净收益下降影响，省级提取的10%部分相应减少。</t>
  </si>
  <si>
    <t>综合处，朱倩倩</t>
  </si>
  <si>
    <r>
      <rPr>
        <sz val="12"/>
        <rFont val="Arial"/>
        <charset val="134"/>
      </rPr>
      <t>4.</t>
    </r>
    <r>
      <rPr>
        <sz val="12"/>
        <rFont val="宋体"/>
        <charset val="134"/>
      </rPr>
      <t>国有土地收益基金收入</t>
    </r>
  </si>
  <si>
    <r>
      <rPr>
        <sz val="12"/>
        <rFont val="Arial"/>
        <charset val="134"/>
      </rPr>
      <t>5.</t>
    </r>
    <r>
      <rPr>
        <sz val="12"/>
        <rFont val="宋体"/>
        <charset val="134"/>
      </rPr>
      <t>农业土地开发资金收入</t>
    </r>
  </si>
  <si>
    <r>
      <rPr>
        <sz val="12"/>
        <rFont val="Arial"/>
        <charset val="134"/>
      </rPr>
      <t>6.</t>
    </r>
    <r>
      <rPr>
        <sz val="12"/>
        <rFont val="宋体"/>
        <charset val="134"/>
      </rPr>
      <t>新增建设用地土地有偿使用费收入</t>
    </r>
  </si>
  <si>
    <r>
      <rPr>
        <sz val="12"/>
        <rFont val="Arial"/>
        <charset val="134"/>
      </rPr>
      <t>7.</t>
    </r>
    <r>
      <rPr>
        <sz val="12"/>
        <rFont val="宋体"/>
        <charset val="134"/>
      </rPr>
      <t>大中型水库库区基金收入</t>
    </r>
  </si>
  <si>
    <t>农业处，高子媛</t>
  </si>
  <si>
    <r>
      <rPr>
        <sz val="12"/>
        <rFont val="Arial"/>
        <charset val="134"/>
      </rPr>
      <t>8.</t>
    </r>
    <r>
      <rPr>
        <sz val="12"/>
        <rFont val="宋体"/>
        <charset val="134"/>
      </rPr>
      <t>国家重大水利工程建设基金收入</t>
    </r>
  </si>
  <si>
    <t>减收原因：主要是受全省销售电量下降影响，国家重大水利工程建设基金征收减少，收入下滑。</t>
  </si>
  <si>
    <t>经建处，邹超</t>
  </si>
  <si>
    <r>
      <rPr>
        <sz val="12"/>
        <rFont val="Arial"/>
        <charset val="134"/>
      </rPr>
      <t>9.</t>
    </r>
    <r>
      <rPr>
        <sz val="12"/>
        <rFont val="宋体"/>
        <charset val="134"/>
      </rPr>
      <t>散装水泥专项资金收入</t>
    </r>
  </si>
  <si>
    <t>工贸处</t>
  </si>
  <si>
    <r>
      <rPr>
        <sz val="12"/>
        <rFont val="Arial"/>
        <charset val="134"/>
      </rPr>
      <t>10.</t>
    </r>
    <r>
      <rPr>
        <sz val="12"/>
        <rFont val="宋体"/>
        <charset val="134"/>
      </rPr>
      <t>新型墙体材料专项基金收入</t>
    </r>
  </si>
  <si>
    <t>增收原因：主要是省主管部门根据审计整改意见，对此项基金预缴项目中2009年10月以前的呆账死账进行了清理，该项基金收入相应增长较快。</t>
  </si>
  <si>
    <t xml:space="preserve">经建处 </t>
  </si>
  <si>
    <r>
      <rPr>
        <sz val="12"/>
        <rFont val="Arial"/>
        <charset val="134"/>
      </rPr>
      <t>11.</t>
    </r>
    <r>
      <rPr>
        <sz val="12"/>
        <rFont val="宋体"/>
        <charset val="134"/>
      </rPr>
      <t>彩票公益金收入</t>
    </r>
  </si>
  <si>
    <t>增收原因：主要是受今年重大体育赛事较多、彩票营销宣传力度大、网点增设等因素带动，该项收入增长较快。</t>
  </si>
  <si>
    <t>综合处，曾贤义</t>
  </si>
  <si>
    <r>
      <rPr>
        <sz val="12"/>
        <rFont val="Arial"/>
        <charset val="134"/>
      </rPr>
      <t>12.</t>
    </r>
    <r>
      <rPr>
        <sz val="12"/>
        <rFont val="宋体"/>
        <charset val="134"/>
      </rPr>
      <t>其他政府性基金收入</t>
    </r>
  </si>
  <si>
    <r>
      <rPr>
        <sz val="12"/>
        <rFont val="Arial"/>
        <charset val="134"/>
      </rPr>
      <t>13.</t>
    </r>
    <r>
      <rPr>
        <sz val="12"/>
        <rFont val="宋体"/>
        <charset val="134"/>
      </rPr>
      <t>政府住房基金收入</t>
    </r>
  </si>
  <si>
    <r>
      <rPr>
        <sz val="12"/>
        <rFont val="Arial"/>
        <charset val="134"/>
      </rPr>
      <t>14.</t>
    </r>
    <r>
      <rPr>
        <sz val="12"/>
        <rFont val="宋体"/>
        <charset val="134"/>
      </rPr>
      <t>水土保持补偿费收入</t>
    </r>
  </si>
  <si>
    <r>
      <rPr>
        <sz val="12"/>
        <rFont val="Arial"/>
        <charset val="134"/>
      </rPr>
      <t>15.</t>
    </r>
    <r>
      <rPr>
        <sz val="12"/>
        <rFont val="宋体"/>
        <charset val="134"/>
      </rPr>
      <t>无线电频率占用费</t>
    </r>
  </si>
  <si>
    <r>
      <rPr>
        <sz val="12"/>
        <rFont val="宋体"/>
        <charset val="134"/>
      </rPr>
      <t>备注：省本级年初预算数为</t>
    </r>
    <r>
      <rPr>
        <sz val="12"/>
        <rFont val="Arial"/>
        <charset val="134"/>
      </rPr>
      <t>36.83</t>
    </r>
    <r>
      <rPr>
        <sz val="12"/>
        <rFont val="宋体"/>
        <charset val="134"/>
      </rPr>
      <t>亿元；调增预算数</t>
    </r>
    <r>
      <rPr>
        <sz val="12"/>
        <rFont val="Arial"/>
        <charset val="134"/>
      </rPr>
      <t>7</t>
    </r>
    <r>
      <rPr>
        <sz val="12"/>
        <rFont val="宋体"/>
        <charset val="134"/>
      </rPr>
      <t>亿元为省十二届人大常委会第二十三次会议通过的省本级调整预算数。</t>
    </r>
  </si>
  <si>
    <t>贵州省2016年1—10月省本级政府性基金预算支出完成情况表</t>
  </si>
  <si>
    <r>
      <rPr>
        <b/>
        <sz val="12"/>
        <rFont val="宋体"/>
        <charset val="134"/>
      </rPr>
      <t>科目代码</t>
    </r>
  </si>
  <si>
    <r>
      <rPr>
        <b/>
        <sz val="12"/>
        <rFont val="宋体"/>
        <charset val="134"/>
      </rPr>
      <t>类</t>
    </r>
  </si>
  <si>
    <r>
      <rPr>
        <b/>
        <sz val="12"/>
        <rFont val="宋体"/>
        <charset val="134"/>
      </rPr>
      <t>款</t>
    </r>
  </si>
  <si>
    <r>
      <rPr>
        <b/>
        <sz val="12"/>
        <rFont val="宋体"/>
        <charset val="134"/>
      </rPr>
      <t>项</t>
    </r>
  </si>
  <si>
    <r>
      <rPr>
        <sz val="12"/>
        <rFont val="宋体"/>
        <charset val="134"/>
      </rPr>
      <t>国家电影事业发展专项资金及对应专项债务收入安排的支出</t>
    </r>
  </si>
  <si>
    <t>资助城市影院</t>
  </si>
  <si>
    <r>
      <rPr>
        <sz val="12"/>
        <rFont val="宋体"/>
        <charset val="134"/>
      </rPr>
      <t>小型水库移民扶助基金及对应专项债务收入安排的支出</t>
    </r>
  </si>
  <si>
    <t>基础设施建设和经济发展</t>
  </si>
  <si>
    <r>
      <rPr>
        <sz val="12"/>
        <rFont val="宋体"/>
        <charset val="134"/>
      </rPr>
      <t>国有土地使用权出让收入及对应专项债务收入安排的支出</t>
    </r>
  </si>
  <si>
    <t>补助被征地农民支出</t>
  </si>
  <si>
    <t>土地出让业务支出</t>
  </si>
  <si>
    <t>支付破产或改制企业职工安置费</t>
  </si>
  <si>
    <t>棚户区改造支出</t>
  </si>
  <si>
    <r>
      <rPr>
        <sz val="12"/>
        <rFont val="宋体"/>
        <charset val="134"/>
      </rPr>
      <t>公共租赁住房支出</t>
    </r>
  </si>
  <si>
    <t>其他国有土地使用权出让收入安排的支出</t>
  </si>
  <si>
    <r>
      <rPr>
        <sz val="12"/>
        <rFont val="宋体"/>
        <charset val="134"/>
      </rPr>
      <t>国有土地收益基金及对应专项债务收入安排的支出</t>
    </r>
  </si>
  <si>
    <r>
      <rPr>
        <sz val="12"/>
        <rFont val="宋体"/>
        <charset val="134"/>
      </rPr>
      <t>农业土地开发资金及对应专项债务收入安排的支出</t>
    </r>
  </si>
  <si>
    <r>
      <rPr>
        <sz val="12"/>
        <rFont val="宋体"/>
        <charset val="134"/>
      </rPr>
      <t>新增建设用地土地有偿使用费及对应专项债务收入安排的支出</t>
    </r>
  </si>
  <si>
    <t>增幅较高原因：主要是2016年此项支出中含有中央下达的专项转移支付安排的支出。</t>
  </si>
  <si>
    <t>基本农田建设和保护支出</t>
  </si>
  <si>
    <t>土地整理支出</t>
  </si>
  <si>
    <t>其他新增建设用地土地有偿使用费安排的支出</t>
  </si>
  <si>
    <t>年度中中央下达的专项转移支付安排的支出。</t>
  </si>
  <si>
    <r>
      <rPr>
        <sz val="12"/>
        <rFont val="宋体"/>
        <charset val="134"/>
      </rPr>
      <t>大中型水库库区基金及对应专项债务收入安排的支出</t>
    </r>
  </si>
  <si>
    <r>
      <rPr>
        <sz val="12"/>
        <rFont val="宋体"/>
        <charset val="134"/>
      </rPr>
      <t>国家重大水利工程建设基金及对应专项债务收入安排的支出</t>
    </r>
  </si>
  <si>
    <t>增幅较高原因：主要是2015年国家重大水利工程建设基金减收较多，该项支出基数较低。</t>
  </si>
  <si>
    <t>地方重大水利工程建设</t>
  </si>
  <si>
    <r>
      <rPr>
        <sz val="12"/>
        <rFont val="宋体"/>
        <charset val="134"/>
      </rPr>
      <t>散装水泥专项资金及对应专项债务收入安排的支出</t>
    </r>
  </si>
  <si>
    <t>专用设备购置和维修</t>
  </si>
  <si>
    <t>其他散装水泥专项资金支出</t>
  </si>
  <si>
    <r>
      <rPr>
        <sz val="12"/>
        <rFont val="宋体"/>
        <charset val="134"/>
      </rPr>
      <t>新型墙体材料专项基金及对应专项债务收入安排的支出</t>
    </r>
  </si>
  <si>
    <t>其他新型墙体材料专项基金支出</t>
  </si>
  <si>
    <r>
      <rPr>
        <sz val="12"/>
        <rFont val="宋体"/>
        <charset val="134"/>
      </rPr>
      <t>彩票公益金及对应专项债务收入安排的支出</t>
    </r>
  </si>
  <si>
    <t>用于社会福利的彩票公益金支出</t>
  </si>
  <si>
    <t>用于体育事业的彩票公益金支出</t>
  </si>
  <si>
    <t>用于教育事业的彩票公益金支出</t>
  </si>
  <si>
    <t>用于残疾人事业的彩票公益金支出</t>
  </si>
  <si>
    <t>用于文化事业的彩票公益金支出</t>
  </si>
  <si>
    <r>
      <rPr>
        <sz val="12"/>
        <color indexed="8"/>
        <rFont val="宋体"/>
        <charset val="134"/>
      </rPr>
      <t>用于其他社会公益事业的彩票公益金支出</t>
    </r>
  </si>
  <si>
    <t>彩票发行销售机构业务费安排的支出</t>
  </si>
  <si>
    <t>福利彩票销售机构的业务费支出</t>
  </si>
  <si>
    <t>体育彩票销售机构的业务费支出</t>
  </si>
  <si>
    <t>彩票市场调控资金支出</t>
  </si>
  <si>
    <t>其他彩票发行销售机构业务费安排的支出</t>
  </si>
  <si>
    <t>大中型水库移民后期扶持基金支出</t>
  </si>
  <si>
    <t>其他大中型水库移民后期扶持基金支出</t>
  </si>
  <si>
    <t>港口建设费及对应专项债务收入安排的支出</t>
  </si>
  <si>
    <t>港口设施</t>
  </si>
  <si>
    <t>航道建设和维护</t>
  </si>
  <si>
    <t>民航发展基金支出</t>
  </si>
  <si>
    <t>民航机场建设</t>
  </si>
  <si>
    <t>航线和机场补贴</t>
  </si>
  <si>
    <t>民航节能减排</t>
  </si>
  <si>
    <r>
      <rPr>
        <sz val="12"/>
        <rFont val="宋体"/>
        <charset val="134"/>
      </rPr>
      <t>其他政府性基金及对应专项债务收入安排的支出</t>
    </r>
  </si>
  <si>
    <r>
      <rPr>
        <sz val="12"/>
        <rFont val="宋体"/>
        <charset val="134"/>
      </rPr>
      <t>地方政府专项债务付息支出</t>
    </r>
  </si>
  <si>
    <t>国有土地使用权出让金债务付息支出</t>
  </si>
  <si>
    <t>政府住房基金支出</t>
  </si>
  <si>
    <t>水土保持补偿费安排的支出</t>
  </si>
  <si>
    <t>无线电频率占用费安排的支出</t>
  </si>
  <si>
    <t>政府性基金支出合计</t>
  </si>
  <si>
    <t>政府性基金对市县体制补助支出</t>
  </si>
  <si>
    <t>计提的地方水利建设基金划转一般公共预算管理的预算数</t>
  </si>
  <si>
    <r>
      <rPr>
        <sz val="12"/>
        <rFont val="宋体"/>
        <charset val="134"/>
      </rPr>
      <t>备注：调增预算数</t>
    </r>
    <r>
      <rPr>
        <sz val="12"/>
        <rFont val="Arial"/>
        <charset val="134"/>
      </rPr>
      <t>7</t>
    </r>
    <r>
      <rPr>
        <sz val="12"/>
        <rFont val="宋体"/>
        <charset val="134"/>
      </rPr>
      <t>亿元为省十二届人大常委会第二十三次会议通过的省本级调整预算数。政府性基金预算遵循</t>
    </r>
    <r>
      <rPr>
        <sz val="12"/>
        <rFont val="Arial"/>
        <charset val="134"/>
      </rPr>
      <t>“</t>
    </r>
    <r>
      <rPr>
        <sz val="12"/>
        <rFont val="宋体"/>
        <charset val="134"/>
      </rPr>
      <t>以收定支、先收后支、专款专用、结余结转下年安排使用</t>
    </r>
    <r>
      <rPr>
        <sz val="12"/>
        <rFont val="Arial"/>
        <charset val="134"/>
      </rPr>
      <t>”</t>
    </r>
    <r>
      <rPr>
        <sz val="12"/>
        <rFont val="宋体"/>
        <charset val="134"/>
      </rPr>
      <t>的管理原则</t>
    </r>
    <r>
      <rPr>
        <sz val="12"/>
        <rFont val="Arial"/>
        <charset val="134"/>
      </rPr>
      <t>,</t>
    </r>
    <r>
      <rPr>
        <sz val="12"/>
        <rFont val="宋体"/>
        <charset val="134"/>
      </rPr>
      <t>因此，支出进度要受收入进度影响，有预算无收入也不能支出。</t>
    </r>
  </si>
  <si>
    <t>贵州省2016年1—10月省本级国有资本经营预算收支完成情况表</t>
  </si>
  <si>
    <r>
      <rPr>
        <b/>
        <sz val="12"/>
        <rFont val="宋体"/>
        <charset val="134"/>
      </rPr>
      <t>收</t>
    </r>
    <r>
      <rPr>
        <b/>
        <sz val="12"/>
        <rFont val="Arial"/>
        <charset val="134"/>
      </rPr>
      <t xml:space="preserve"> </t>
    </r>
    <r>
      <rPr>
        <b/>
        <sz val="12"/>
        <rFont val="宋体"/>
        <charset val="134"/>
      </rPr>
      <t>入</t>
    </r>
  </si>
  <si>
    <r>
      <rPr>
        <b/>
        <sz val="12"/>
        <rFont val="宋体"/>
        <charset val="134"/>
      </rPr>
      <t>支</t>
    </r>
    <r>
      <rPr>
        <b/>
        <sz val="12"/>
        <rFont val="Arial"/>
        <charset val="134"/>
      </rPr>
      <t xml:space="preserve">  </t>
    </r>
    <r>
      <rPr>
        <b/>
        <sz val="12"/>
        <rFont val="宋体"/>
        <charset val="134"/>
      </rPr>
      <t>出</t>
    </r>
  </si>
  <si>
    <r>
      <rPr>
        <b/>
        <sz val="12"/>
        <rFont val="宋体"/>
        <charset val="134"/>
      </rPr>
      <t>项</t>
    </r>
    <r>
      <rPr>
        <b/>
        <sz val="12"/>
        <rFont val="Arial"/>
        <charset val="134"/>
      </rPr>
      <t xml:space="preserve">    </t>
    </r>
    <r>
      <rPr>
        <b/>
        <sz val="12"/>
        <rFont val="宋体"/>
        <charset val="134"/>
      </rPr>
      <t>目</t>
    </r>
  </si>
  <si>
    <r>
      <rPr>
        <b/>
        <sz val="12"/>
        <rFont val="宋体"/>
        <charset val="134"/>
      </rPr>
      <t>预算数</t>
    </r>
  </si>
  <si>
    <r>
      <rPr>
        <b/>
        <sz val="12"/>
        <rFont val="Arial"/>
        <charset val="134"/>
      </rPr>
      <t>2016</t>
    </r>
    <r>
      <rPr>
        <b/>
        <sz val="12"/>
        <rFont val="宋体"/>
        <charset val="134"/>
      </rPr>
      <t>年</t>
    </r>
    <r>
      <rPr>
        <b/>
        <sz val="12"/>
        <rFont val="Arial"/>
        <charset val="134"/>
      </rPr>
      <t>1—10</t>
    </r>
    <r>
      <rPr>
        <b/>
        <sz val="12"/>
        <rFont val="宋体"/>
        <charset val="134"/>
      </rPr>
      <t>月支出执行情况</t>
    </r>
  </si>
  <si>
    <r>
      <rPr>
        <b/>
        <sz val="12"/>
        <rFont val="宋体"/>
        <charset val="134"/>
      </rPr>
      <t>一、利润收入</t>
    </r>
  </si>
  <si>
    <r>
      <rPr>
        <b/>
        <sz val="12"/>
        <rFont val="宋体"/>
        <charset val="134"/>
      </rPr>
      <t>一、社会保障和就业支出</t>
    </r>
    <r>
      <rPr>
        <b/>
        <sz val="12"/>
        <rFont val="Arial"/>
        <charset val="134"/>
      </rPr>
      <t>(20804)</t>
    </r>
  </si>
  <si>
    <r>
      <rPr>
        <sz val="12"/>
        <rFont val="Arial"/>
        <charset val="134"/>
      </rPr>
      <t xml:space="preserve">  </t>
    </r>
    <r>
      <rPr>
        <sz val="12"/>
        <rFont val="宋体"/>
        <charset val="134"/>
      </rPr>
      <t>电力企业利润收入</t>
    </r>
  </si>
  <si>
    <r>
      <rPr>
        <sz val="12"/>
        <rFont val="Arial"/>
        <charset val="134"/>
      </rPr>
      <t xml:space="preserve">    </t>
    </r>
    <r>
      <rPr>
        <sz val="12"/>
        <rFont val="宋体"/>
        <charset val="134"/>
      </rPr>
      <t>国有资本经营预算补充社保基金支出（</t>
    </r>
    <r>
      <rPr>
        <sz val="12"/>
        <rFont val="Arial"/>
        <charset val="134"/>
      </rPr>
      <t>2080451</t>
    </r>
    <r>
      <rPr>
        <sz val="12"/>
        <rFont val="宋体"/>
        <charset val="134"/>
      </rPr>
      <t>）</t>
    </r>
  </si>
  <si>
    <r>
      <rPr>
        <sz val="11"/>
        <rFont val="宋体"/>
        <charset val="134"/>
      </rPr>
      <t>上市公司国有股减持补充社保基金，政策执行在中央。</t>
    </r>
  </si>
  <si>
    <r>
      <rPr>
        <sz val="12"/>
        <rFont val="Arial"/>
        <charset val="134"/>
      </rPr>
      <t xml:space="preserve">  </t>
    </r>
    <r>
      <rPr>
        <sz val="12"/>
        <rFont val="宋体"/>
        <charset val="134"/>
      </rPr>
      <t>化工企业利润收入</t>
    </r>
  </si>
  <si>
    <r>
      <rPr>
        <b/>
        <sz val="12"/>
        <rFont val="宋体"/>
        <charset val="134"/>
      </rPr>
      <t>二、国有资本经营预算支出</t>
    </r>
    <r>
      <rPr>
        <b/>
        <sz val="12"/>
        <rFont val="Arial"/>
        <charset val="134"/>
      </rPr>
      <t>(223)</t>
    </r>
  </si>
  <si>
    <r>
      <rPr>
        <sz val="12"/>
        <rFont val="Arial"/>
        <charset val="134"/>
      </rPr>
      <t xml:space="preserve">  </t>
    </r>
    <r>
      <rPr>
        <sz val="12"/>
        <rFont val="宋体"/>
        <charset val="134"/>
      </rPr>
      <t>运输企业利润收入</t>
    </r>
  </si>
  <si>
    <r>
      <rPr>
        <sz val="12"/>
        <rFont val="宋体"/>
        <charset val="134"/>
      </rPr>
      <t>解决历史遗留问题及改革成本支出（</t>
    </r>
    <r>
      <rPr>
        <sz val="12"/>
        <rFont val="Arial"/>
        <charset val="134"/>
      </rPr>
      <t>22301</t>
    </r>
    <r>
      <rPr>
        <sz val="12"/>
        <rFont val="宋体"/>
        <charset val="134"/>
      </rPr>
      <t>）</t>
    </r>
  </si>
  <si>
    <r>
      <rPr>
        <sz val="12"/>
        <rFont val="Arial"/>
        <charset val="134"/>
      </rPr>
      <t xml:space="preserve">  </t>
    </r>
    <r>
      <rPr>
        <sz val="12"/>
        <rFont val="宋体"/>
        <charset val="134"/>
      </rPr>
      <t>机械企业利润收入</t>
    </r>
  </si>
  <si>
    <r>
      <rPr>
        <sz val="12"/>
        <rFont val="Arial"/>
        <charset val="134"/>
      </rPr>
      <t xml:space="preserve">    </t>
    </r>
    <r>
      <rPr>
        <sz val="12"/>
        <rFont val="宋体"/>
        <charset val="134"/>
      </rPr>
      <t>其他解决历史遗留问题及改革成本支出（</t>
    </r>
    <r>
      <rPr>
        <sz val="12"/>
        <rFont val="Arial"/>
        <charset val="134"/>
      </rPr>
      <t>2230199</t>
    </r>
    <r>
      <rPr>
        <sz val="12"/>
        <rFont val="宋体"/>
        <charset val="134"/>
      </rPr>
      <t>）</t>
    </r>
  </si>
  <si>
    <r>
      <rPr>
        <sz val="11"/>
        <rFont val="宋体"/>
        <charset val="134"/>
      </rPr>
      <t>根据省政府决定，安排遵义铁合金集团有限等</t>
    </r>
    <r>
      <rPr>
        <sz val="11"/>
        <rFont val="Arial"/>
        <charset val="134"/>
      </rPr>
      <t>14</t>
    </r>
    <r>
      <rPr>
        <sz val="11"/>
        <rFont val="宋体"/>
        <charset val="134"/>
      </rPr>
      <t>户省属政策性关闭破产企业普通中小学教师移交地方政府管理的补助费用。</t>
    </r>
  </si>
  <si>
    <r>
      <rPr>
        <sz val="12"/>
        <rFont val="Arial"/>
        <charset val="134"/>
      </rPr>
      <t xml:space="preserve">  </t>
    </r>
    <r>
      <rPr>
        <sz val="12"/>
        <rFont val="宋体"/>
        <charset val="134"/>
      </rPr>
      <t>投资服务企业利润收入</t>
    </r>
  </si>
  <si>
    <t>省监狱管理局困难企业社会保障支出。</t>
  </si>
  <si>
    <r>
      <rPr>
        <sz val="12"/>
        <rFont val="Arial"/>
        <charset val="134"/>
      </rPr>
      <t xml:space="preserve">  </t>
    </r>
    <r>
      <rPr>
        <sz val="12"/>
        <rFont val="宋体"/>
        <charset val="134"/>
      </rPr>
      <t>纺织轻工企业利润收入</t>
    </r>
  </si>
  <si>
    <r>
      <rPr>
        <sz val="12"/>
        <rFont val="宋体"/>
        <charset val="134"/>
      </rPr>
      <t>国有企业资本金注入（</t>
    </r>
    <r>
      <rPr>
        <sz val="12"/>
        <rFont val="Arial"/>
        <charset val="134"/>
      </rPr>
      <t>22302</t>
    </r>
    <r>
      <rPr>
        <sz val="12"/>
        <rFont val="宋体"/>
        <charset val="134"/>
      </rPr>
      <t>）</t>
    </r>
  </si>
  <si>
    <r>
      <rPr>
        <sz val="12"/>
        <rFont val="Arial"/>
        <charset val="134"/>
      </rPr>
      <t xml:space="preserve">  </t>
    </r>
    <r>
      <rPr>
        <sz val="12"/>
        <rFont val="宋体"/>
        <charset val="134"/>
      </rPr>
      <t>贸易企业利润收入</t>
    </r>
  </si>
  <si>
    <r>
      <rPr>
        <sz val="12"/>
        <rFont val="Arial"/>
        <charset val="134"/>
      </rPr>
      <t xml:space="preserve">    </t>
    </r>
    <r>
      <rPr>
        <sz val="12"/>
        <rFont val="宋体"/>
        <charset val="134"/>
      </rPr>
      <t>其他国有企业资本金注入（</t>
    </r>
    <r>
      <rPr>
        <sz val="12"/>
        <rFont val="Arial"/>
        <charset val="134"/>
      </rPr>
      <t>2230299</t>
    </r>
    <r>
      <rPr>
        <sz val="12"/>
        <rFont val="宋体"/>
        <charset val="134"/>
      </rPr>
      <t>）</t>
    </r>
  </si>
  <si>
    <r>
      <rPr>
        <sz val="11"/>
        <rFont val="宋体"/>
        <charset val="134"/>
      </rPr>
      <t>根据《关于研究多彩贵州航空有限公司注册资本金有关问题的会议纪要》（黔府专议【</t>
    </r>
    <r>
      <rPr>
        <sz val="11"/>
        <rFont val="Arial"/>
        <charset val="134"/>
      </rPr>
      <t>2015</t>
    </r>
    <r>
      <rPr>
        <sz val="11"/>
        <rFont val="宋体"/>
        <charset val="134"/>
      </rPr>
      <t>】</t>
    </r>
    <r>
      <rPr>
        <sz val="11"/>
        <rFont val="Arial"/>
        <charset val="134"/>
      </rPr>
      <t>91</t>
    </r>
    <r>
      <rPr>
        <sz val="11"/>
        <rFont val="宋体"/>
        <charset val="134"/>
      </rPr>
      <t>号）规定。</t>
    </r>
  </si>
  <si>
    <r>
      <rPr>
        <sz val="12"/>
        <rFont val="Arial"/>
        <charset val="134"/>
      </rPr>
      <t xml:space="preserve">  </t>
    </r>
    <r>
      <rPr>
        <sz val="12"/>
        <rFont val="宋体"/>
        <charset val="134"/>
      </rPr>
      <t>建筑施工企业利润收入</t>
    </r>
  </si>
  <si>
    <r>
      <rPr>
        <sz val="12"/>
        <rFont val="宋体"/>
        <charset val="134"/>
      </rPr>
      <t>国有企业政策性补贴（</t>
    </r>
    <r>
      <rPr>
        <sz val="12"/>
        <rFont val="Arial"/>
        <charset val="134"/>
      </rPr>
      <t>22303</t>
    </r>
    <r>
      <rPr>
        <sz val="12"/>
        <rFont val="宋体"/>
        <charset val="134"/>
      </rPr>
      <t>）</t>
    </r>
  </si>
  <si>
    <r>
      <rPr>
        <sz val="12"/>
        <rFont val="Arial"/>
        <charset val="134"/>
      </rPr>
      <t xml:space="preserve">  </t>
    </r>
    <r>
      <rPr>
        <sz val="12"/>
        <rFont val="宋体"/>
        <charset val="134"/>
      </rPr>
      <t>转制科研院所利润收入</t>
    </r>
  </si>
  <si>
    <r>
      <rPr>
        <sz val="12"/>
        <rFont val="Arial"/>
        <charset val="134"/>
      </rPr>
      <t xml:space="preserve">    </t>
    </r>
    <r>
      <rPr>
        <sz val="12"/>
        <rFont val="宋体"/>
        <charset val="134"/>
      </rPr>
      <t>国有企业政策性补贴（</t>
    </r>
    <r>
      <rPr>
        <sz val="12"/>
        <rFont val="Arial"/>
        <charset val="134"/>
      </rPr>
      <t>2230301</t>
    </r>
    <r>
      <rPr>
        <sz val="12"/>
        <rFont val="宋体"/>
        <charset val="134"/>
      </rPr>
      <t>）</t>
    </r>
  </si>
  <si>
    <r>
      <rPr>
        <sz val="12"/>
        <rFont val="Arial"/>
        <charset val="134"/>
      </rPr>
      <t xml:space="preserve">  </t>
    </r>
    <r>
      <rPr>
        <sz val="12"/>
        <rFont val="宋体"/>
        <charset val="134"/>
      </rPr>
      <t>地质勘查企业利润收入</t>
    </r>
  </si>
  <si>
    <r>
      <rPr>
        <sz val="12"/>
        <rFont val="Arial"/>
        <charset val="134"/>
      </rPr>
      <t xml:space="preserve">      </t>
    </r>
    <r>
      <rPr>
        <sz val="12"/>
        <rFont val="宋体"/>
        <charset val="134"/>
      </rPr>
      <t>贵州出版集团公司</t>
    </r>
  </si>
  <si>
    <r>
      <rPr>
        <sz val="11"/>
        <rFont val="宋体"/>
        <charset val="134"/>
      </rPr>
      <t>根据中共中央办公厅</t>
    </r>
    <r>
      <rPr>
        <sz val="11"/>
        <rFont val="Arial"/>
        <charset val="134"/>
      </rPr>
      <t xml:space="preserve"> </t>
    </r>
    <r>
      <rPr>
        <sz val="11"/>
        <rFont val="宋体"/>
        <charset val="134"/>
      </rPr>
      <t>国务院办公厅印发《关于推动国有文化企业把社会效益放在首位、实现社会效益和经济效益相统一的指导意见</t>
    </r>
    <r>
      <rPr>
        <sz val="11"/>
        <rFont val="Arial"/>
        <charset val="134"/>
      </rPr>
      <t>&gt;</t>
    </r>
    <r>
      <rPr>
        <sz val="11"/>
        <rFont val="宋体"/>
        <charset val="134"/>
      </rPr>
      <t>及省委省政府黔党发〔</t>
    </r>
    <r>
      <rPr>
        <sz val="11"/>
        <rFont val="Arial"/>
        <charset val="134"/>
      </rPr>
      <t>2011</t>
    </r>
    <r>
      <rPr>
        <sz val="11"/>
        <rFont val="宋体"/>
        <charset val="134"/>
      </rPr>
      <t>〕</t>
    </r>
    <r>
      <rPr>
        <sz val="11"/>
        <rFont val="Arial"/>
        <charset val="134"/>
      </rPr>
      <t>16</t>
    </r>
    <r>
      <rPr>
        <sz val="11"/>
        <rFont val="宋体"/>
        <charset val="134"/>
      </rPr>
      <t>号文件规定，支持转制文化企业发展。</t>
    </r>
  </si>
  <si>
    <r>
      <rPr>
        <sz val="12"/>
        <rFont val="Arial"/>
        <charset val="134"/>
      </rPr>
      <t xml:space="preserve">  </t>
    </r>
    <r>
      <rPr>
        <sz val="12"/>
        <rFont val="宋体"/>
        <charset val="134"/>
      </rPr>
      <t>教育文化广播企业利润收入</t>
    </r>
  </si>
  <si>
    <r>
      <rPr>
        <sz val="12"/>
        <rFont val="Arial"/>
        <charset val="134"/>
      </rPr>
      <t xml:space="preserve">      </t>
    </r>
    <r>
      <rPr>
        <sz val="12"/>
        <rFont val="宋体"/>
        <charset val="134"/>
      </rPr>
      <t>贵州广电传媒集团有限公司</t>
    </r>
  </si>
  <si>
    <r>
      <rPr>
        <sz val="12"/>
        <rFont val="Arial"/>
        <charset val="134"/>
      </rPr>
      <t xml:space="preserve">  </t>
    </r>
    <r>
      <rPr>
        <sz val="12"/>
        <rFont val="宋体"/>
        <charset val="134"/>
      </rPr>
      <t>其他国有资本经营预算企业利润收入</t>
    </r>
  </si>
  <si>
    <r>
      <rPr>
        <sz val="12"/>
        <rFont val="Arial"/>
        <charset val="134"/>
      </rPr>
      <t xml:space="preserve">      </t>
    </r>
    <r>
      <rPr>
        <sz val="12"/>
        <rFont val="宋体"/>
        <charset val="134"/>
      </rPr>
      <t>多彩贵州网有限责任公司</t>
    </r>
  </si>
  <si>
    <r>
      <rPr>
        <b/>
        <sz val="12"/>
        <rFont val="宋体"/>
        <charset val="134"/>
      </rPr>
      <t>二、股利、股息收入</t>
    </r>
  </si>
  <si>
    <r>
      <rPr>
        <sz val="12"/>
        <rFont val="宋体"/>
        <charset val="134"/>
      </rPr>
      <t>其他国有资本经营预算支出（</t>
    </r>
    <r>
      <rPr>
        <sz val="12"/>
        <rFont val="Arial"/>
        <charset val="134"/>
      </rPr>
      <t>22399</t>
    </r>
    <r>
      <rPr>
        <sz val="12"/>
        <rFont val="宋体"/>
        <charset val="134"/>
      </rPr>
      <t>）</t>
    </r>
  </si>
  <si>
    <r>
      <rPr>
        <sz val="11"/>
        <rFont val="宋体"/>
        <charset val="134"/>
      </rPr>
      <t>根据《中共中央</t>
    </r>
    <r>
      <rPr>
        <sz val="11"/>
        <rFont val="Arial"/>
        <charset val="134"/>
      </rPr>
      <t xml:space="preserve"> </t>
    </r>
    <r>
      <rPr>
        <sz val="11"/>
        <rFont val="宋体"/>
        <charset val="134"/>
      </rPr>
      <t>国务院关于深化国有企业改革的指导意见》、《省人民政府办公厅关于印发〈贵州省国资委监管企业产权制度改革三年行动计划〉的通知》（黔府办发〔</t>
    </r>
    <r>
      <rPr>
        <sz val="11"/>
        <rFont val="Arial"/>
        <charset val="134"/>
      </rPr>
      <t>2014</t>
    </r>
    <r>
      <rPr>
        <sz val="11"/>
        <rFont val="宋体"/>
        <charset val="134"/>
      </rPr>
      <t>〕</t>
    </r>
    <r>
      <rPr>
        <sz val="11"/>
        <rFont val="Arial"/>
        <charset val="134"/>
      </rPr>
      <t>6</t>
    </r>
    <r>
      <rPr>
        <sz val="11"/>
        <rFont val="宋体"/>
        <charset val="134"/>
      </rPr>
      <t>号）等文件精神，主要用于省属国有企业脱困改革发展、破产企业遗留问题、</t>
    </r>
    <r>
      <rPr>
        <sz val="11"/>
        <rFont val="Arial"/>
        <charset val="134"/>
      </rPr>
      <t>“</t>
    </r>
    <r>
      <rPr>
        <sz val="11"/>
        <rFont val="宋体"/>
        <charset val="134"/>
      </rPr>
      <t>三供一业</t>
    </r>
    <r>
      <rPr>
        <sz val="11"/>
        <rFont val="Arial"/>
        <charset val="134"/>
      </rPr>
      <t>”</t>
    </r>
    <r>
      <rPr>
        <sz val="11"/>
        <rFont val="宋体"/>
        <charset val="134"/>
      </rPr>
      <t>分离移交、</t>
    </r>
    <r>
      <rPr>
        <sz val="11"/>
        <rFont val="Arial"/>
        <charset val="134"/>
      </rPr>
      <t>“</t>
    </r>
    <r>
      <rPr>
        <sz val="11"/>
        <rFont val="宋体"/>
        <charset val="134"/>
      </rPr>
      <t>僵尸企业</t>
    </r>
    <r>
      <rPr>
        <sz val="11"/>
        <rFont val="Arial"/>
        <charset val="134"/>
      </rPr>
      <t>”</t>
    </r>
    <r>
      <rPr>
        <sz val="11"/>
        <rFont val="宋体"/>
        <charset val="134"/>
      </rPr>
      <t>处置、资本金注入、职工安置、厂办大集体改革、省国资委监管企业外部董事津贴等事项。以及根据省政府决定，支持首钢贵钢异地搬迁技改</t>
    </r>
    <r>
      <rPr>
        <sz val="11"/>
        <rFont val="Arial"/>
        <charset val="134"/>
      </rPr>
      <t>3138</t>
    </r>
    <r>
      <rPr>
        <sz val="11"/>
        <rFont val="宋体"/>
        <charset val="134"/>
      </rPr>
      <t>万元。</t>
    </r>
  </si>
  <si>
    <r>
      <rPr>
        <sz val="12"/>
        <rFont val="Arial"/>
        <charset val="134"/>
      </rPr>
      <t xml:space="preserve">  </t>
    </r>
    <r>
      <rPr>
        <sz val="12"/>
        <rFont val="宋体"/>
        <charset val="134"/>
      </rPr>
      <t>国有控股公司股利、股息收入</t>
    </r>
  </si>
  <si>
    <r>
      <rPr>
        <sz val="12"/>
        <rFont val="Arial"/>
        <charset val="134"/>
      </rPr>
      <t xml:space="preserve">    </t>
    </r>
    <r>
      <rPr>
        <sz val="12"/>
        <rFont val="宋体"/>
        <charset val="134"/>
      </rPr>
      <t>其他国有资本经营预算支出（</t>
    </r>
    <r>
      <rPr>
        <sz val="12"/>
        <rFont val="Arial"/>
        <charset val="134"/>
      </rPr>
      <t>2239901</t>
    </r>
    <r>
      <rPr>
        <sz val="12"/>
        <rFont val="宋体"/>
        <charset val="134"/>
      </rPr>
      <t>）</t>
    </r>
  </si>
  <si>
    <r>
      <rPr>
        <sz val="12"/>
        <rFont val="Arial"/>
        <charset val="134"/>
      </rPr>
      <t xml:space="preserve">  </t>
    </r>
    <r>
      <rPr>
        <sz val="12"/>
        <rFont val="宋体"/>
        <charset val="134"/>
      </rPr>
      <t>国有参股公司股利、股息收入</t>
    </r>
  </si>
  <si>
    <r>
      <rPr>
        <sz val="11"/>
        <rFont val="宋体"/>
        <charset val="134"/>
      </rPr>
      <t>根据黔府办发〔</t>
    </r>
    <r>
      <rPr>
        <sz val="11"/>
        <rFont val="Arial"/>
        <charset val="134"/>
      </rPr>
      <t>2014</t>
    </r>
    <r>
      <rPr>
        <sz val="11"/>
        <rFont val="宋体"/>
        <charset val="134"/>
      </rPr>
      <t>〕</t>
    </r>
    <r>
      <rPr>
        <sz val="11"/>
        <rFont val="Arial"/>
        <charset val="134"/>
      </rPr>
      <t>31</t>
    </r>
    <r>
      <rPr>
        <sz val="11"/>
        <rFont val="宋体"/>
        <charset val="134"/>
      </rPr>
      <t>号文件规定，向社会购买服务核查国有资本收益。</t>
    </r>
  </si>
  <si>
    <r>
      <rPr>
        <sz val="12"/>
        <rFont val="Arial"/>
        <charset val="134"/>
      </rPr>
      <t xml:space="preserve">  </t>
    </r>
    <r>
      <rPr>
        <sz val="12"/>
        <rFont val="宋体"/>
        <charset val="134"/>
      </rPr>
      <t>其他国有资本经营预算企业股利、股息收入</t>
    </r>
  </si>
  <si>
    <r>
      <rPr>
        <b/>
        <sz val="12"/>
        <rFont val="宋体"/>
        <charset val="134"/>
      </rPr>
      <t>三、转移性支出（</t>
    </r>
    <r>
      <rPr>
        <b/>
        <sz val="12"/>
        <rFont val="Arial"/>
        <charset val="134"/>
      </rPr>
      <t>2300803</t>
    </r>
    <r>
      <rPr>
        <b/>
        <sz val="12"/>
        <rFont val="宋体"/>
        <charset val="134"/>
      </rPr>
      <t>）</t>
    </r>
  </si>
  <si>
    <r>
      <rPr>
        <b/>
        <sz val="12"/>
        <rFont val="宋体"/>
        <charset val="134"/>
      </rPr>
      <t>三、产权转让收入</t>
    </r>
  </si>
  <si>
    <r>
      <rPr>
        <sz val="12"/>
        <rFont val="Arial"/>
        <charset val="134"/>
      </rPr>
      <t xml:space="preserve">  </t>
    </r>
    <r>
      <rPr>
        <sz val="12"/>
        <rFont val="宋体"/>
        <charset val="134"/>
      </rPr>
      <t>调出资金</t>
    </r>
  </si>
  <si>
    <r>
      <rPr>
        <b/>
        <sz val="12"/>
        <rFont val="宋体"/>
        <charset val="134"/>
      </rPr>
      <t>四、清算收入</t>
    </r>
  </si>
  <si>
    <r>
      <rPr>
        <sz val="12"/>
        <rFont val="Arial"/>
        <charset val="134"/>
      </rPr>
      <t xml:space="preserve">    </t>
    </r>
    <r>
      <rPr>
        <sz val="12"/>
        <rFont val="宋体"/>
        <charset val="134"/>
      </rPr>
      <t>国有资本经营预算调出资金</t>
    </r>
  </si>
  <si>
    <r>
      <rPr>
        <sz val="11"/>
        <rFont val="宋体"/>
        <charset val="134"/>
      </rPr>
      <t>根据《中共中央关于全面深化改革若干重大问题的决定》、《预算法》、《国务院关于深化预算管理制度改革的决定》（国发〔</t>
    </r>
    <r>
      <rPr>
        <sz val="11"/>
        <rFont val="Arial"/>
        <charset val="134"/>
      </rPr>
      <t>2014</t>
    </r>
    <r>
      <rPr>
        <sz val="11"/>
        <rFont val="宋体"/>
        <charset val="134"/>
      </rPr>
      <t>〕</t>
    </r>
    <r>
      <rPr>
        <sz val="11"/>
        <rFont val="Arial"/>
        <charset val="134"/>
      </rPr>
      <t>45</t>
    </r>
    <r>
      <rPr>
        <sz val="11"/>
        <rFont val="宋体"/>
        <charset val="134"/>
      </rPr>
      <t>号）规定，参照中央国有资本经营预算资金调入一般公共预算</t>
    </r>
    <r>
      <rPr>
        <sz val="11"/>
        <rFont val="Arial"/>
        <charset val="134"/>
      </rPr>
      <t>19%</t>
    </r>
    <r>
      <rPr>
        <sz val="11"/>
        <rFont val="宋体"/>
        <charset val="134"/>
      </rPr>
      <t>的比例，用于保障和改善民生。</t>
    </r>
  </si>
  <si>
    <r>
      <rPr>
        <b/>
        <sz val="12"/>
        <rFont val="宋体"/>
        <charset val="134"/>
      </rPr>
      <t>五、其他国有资本经营预算收入</t>
    </r>
  </si>
  <si>
    <r>
      <rPr>
        <sz val="11"/>
        <color indexed="8"/>
        <rFont val="宋体"/>
        <charset val="134"/>
      </rPr>
      <t>根据省政府决定，调入一般公共预算，用于破产企业社区管理机构</t>
    </r>
    <r>
      <rPr>
        <sz val="11"/>
        <color indexed="8"/>
        <rFont val="Arial"/>
        <charset val="134"/>
      </rPr>
      <t>“</t>
    </r>
    <r>
      <rPr>
        <sz val="11"/>
        <color indexed="8"/>
        <rFont val="宋体"/>
        <charset val="134"/>
      </rPr>
      <t>属地化</t>
    </r>
    <r>
      <rPr>
        <sz val="11"/>
        <color indexed="8"/>
        <rFont val="Arial"/>
        <charset val="134"/>
      </rPr>
      <t>”</t>
    </r>
    <r>
      <rPr>
        <sz val="11"/>
        <color indexed="8"/>
        <rFont val="宋体"/>
        <charset val="134"/>
      </rPr>
      <t>管理补助经费，纳入上下级财政结算。</t>
    </r>
  </si>
  <si>
    <r>
      <rPr>
        <sz val="12"/>
        <rFont val="Arial"/>
        <charset val="134"/>
      </rPr>
      <t xml:space="preserve">  2016</t>
    </r>
    <r>
      <rPr>
        <sz val="12"/>
        <rFont val="宋体"/>
        <charset val="134"/>
      </rPr>
      <t>年收入合计</t>
    </r>
  </si>
  <si>
    <r>
      <rPr>
        <sz val="12"/>
        <rFont val="Arial"/>
        <charset val="134"/>
      </rPr>
      <t xml:space="preserve">  </t>
    </r>
    <r>
      <rPr>
        <sz val="12"/>
        <rFont val="宋体"/>
        <charset val="134"/>
      </rPr>
      <t>本年支出合计</t>
    </r>
  </si>
  <si>
    <r>
      <rPr>
        <sz val="12"/>
        <rFont val="Arial"/>
        <charset val="134"/>
      </rPr>
      <t xml:space="preserve">  2015</t>
    </r>
    <r>
      <rPr>
        <sz val="12"/>
        <rFont val="宋体"/>
        <charset val="134"/>
      </rPr>
      <t>年预算结余结转</t>
    </r>
  </si>
  <si>
    <r>
      <rPr>
        <sz val="12"/>
        <rFont val="Arial"/>
        <charset val="134"/>
      </rPr>
      <t xml:space="preserve">  </t>
    </r>
    <r>
      <rPr>
        <sz val="12"/>
        <rFont val="宋体"/>
        <charset val="134"/>
      </rPr>
      <t>结转下年</t>
    </r>
  </si>
  <si>
    <r>
      <rPr>
        <b/>
        <sz val="12"/>
        <rFont val="宋体"/>
        <charset val="134"/>
      </rPr>
      <t>收入总计</t>
    </r>
  </si>
  <si>
    <r>
      <rPr>
        <b/>
        <sz val="12"/>
        <rFont val="宋体"/>
        <charset val="134"/>
      </rPr>
      <t>支出总计</t>
    </r>
  </si>
  <si>
    <t>贵州省2016年1—10月省本级社会保险基金预算收支完成情况表</t>
  </si>
  <si>
    <t>编制:贵州省财政厅</t>
  </si>
  <si>
    <r>
      <rPr>
        <b/>
        <sz val="12"/>
        <color indexed="8"/>
        <rFont val="宋体"/>
        <charset val="134"/>
      </rPr>
      <t>科目名称</t>
    </r>
  </si>
  <si>
    <t>2016年1—10月                       收入执行情况</t>
  </si>
  <si>
    <t>2016年1—10月                              支出执行情况</t>
  </si>
  <si>
    <r>
      <rPr>
        <b/>
        <sz val="12"/>
        <rFont val="宋体"/>
        <charset val="134"/>
      </rPr>
      <t>完成数</t>
    </r>
    <r>
      <rPr>
        <b/>
        <sz val="12"/>
        <rFont val="Arial"/>
        <charset val="134"/>
      </rPr>
      <t xml:space="preserve">               </t>
    </r>
    <r>
      <rPr>
        <b/>
        <sz val="12"/>
        <rFont val="宋体"/>
        <charset val="134"/>
      </rPr>
      <t>为预算数</t>
    </r>
    <r>
      <rPr>
        <b/>
        <sz val="12"/>
        <rFont val="Arial"/>
        <charset val="134"/>
      </rPr>
      <t>%</t>
    </r>
  </si>
  <si>
    <t>栏次关系</t>
  </si>
  <si>
    <t>3=2/1</t>
  </si>
  <si>
    <t>7=6/5</t>
  </si>
  <si>
    <r>
      <rPr>
        <sz val="12"/>
        <rFont val="宋体"/>
        <charset val="134"/>
      </rPr>
      <t>一、企业职工基本养老保险</t>
    </r>
  </si>
  <si>
    <r>
      <rPr>
        <sz val="12"/>
        <rFont val="宋体"/>
        <charset val="134"/>
      </rPr>
      <t>二、失业保险</t>
    </r>
  </si>
  <si>
    <t>含2015年度失业保险基金用于稳岗补贴支出。</t>
  </si>
  <si>
    <r>
      <rPr>
        <sz val="12"/>
        <rFont val="宋体"/>
        <charset val="134"/>
      </rPr>
      <t>三、城镇职工基本医疗保险</t>
    </r>
  </si>
  <si>
    <r>
      <rPr>
        <sz val="12"/>
        <rFont val="宋体"/>
        <charset val="134"/>
      </rPr>
      <t>四、工伤保险</t>
    </r>
  </si>
  <si>
    <t>不含上解下划收支。</t>
  </si>
  <si>
    <t>备注：2016年完成数为快报数。</t>
  </si>
  <si>
    <r>
      <rPr>
        <b/>
        <sz val="24"/>
        <rFont val="宋体"/>
        <charset val="134"/>
      </rPr>
      <t>贵州省</t>
    </r>
    <r>
      <rPr>
        <b/>
        <sz val="24"/>
        <rFont val="Arial"/>
        <charset val="134"/>
      </rPr>
      <t>2011</t>
    </r>
    <r>
      <rPr>
        <b/>
        <sz val="24"/>
        <rFont val="宋体"/>
        <charset val="134"/>
      </rPr>
      <t>年</t>
    </r>
    <r>
      <rPr>
        <b/>
        <sz val="24"/>
        <rFont val="Arial"/>
        <charset val="134"/>
      </rPr>
      <t>1-10</t>
    </r>
    <r>
      <rPr>
        <b/>
        <sz val="24"/>
        <rFont val="宋体"/>
        <charset val="134"/>
      </rPr>
      <t>月省本级一般预算支出完成情况表</t>
    </r>
  </si>
  <si>
    <t>2011年预算数</t>
  </si>
  <si>
    <t>2011年1-10月支出执行情况</t>
  </si>
  <si>
    <r>
      <rPr>
        <b/>
        <sz val="12"/>
        <rFont val="宋体"/>
        <charset val="134"/>
      </rPr>
      <t>与</t>
    </r>
    <r>
      <rPr>
        <b/>
        <sz val="12"/>
        <rFont val="Arial"/>
        <charset val="134"/>
      </rPr>
      <t>2010</t>
    </r>
    <r>
      <rPr>
        <b/>
        <sz val="12"/>
        <rFont val="宋体"/>
        <charset val="134"/>
      </rPr>
      <t>年</t>
    </r>
    <r>
      <rPr>
        <b/>
        <sz val="12"/>
        <rFont val="Arial"/>
        <charset val="134"/>
      </rPr>
      <t>1-10</t>
    </r>
    <r>
      <rPr>
        <b/>
        <sz val="12"/>
        <rFont val="宋体"/>
        <charset val="134"/>
      </rPr>
      <t>月比较情况</t>
    </r>
  </si>
  <si>
    <t>年初预算</t>
  </si>
  <si>
    <t>调增预算数</t>
  </si>
  <si>
    <t>2011年完成数</t>
  </si>
  <si>
    <t>完成数为预算数%</t>
  </si>
  <si>
    <t>2010年完成数</t>
  </si>
  <si>
    <t>2011年为2010年%</t>
  </si>
  <si>
    <t>2011年比2010年增减额</t>
  </si>
  <si>
    <t>小计</t>
  </si>
  <si>
    <t>与上年同口径部分</t>
  </si>
  <si>
    <t>原预算外收入纳入预算管理部分</t>
  </si>
  <si>
    <t>中央预下达专款省级列支部分</t>
  </si>
  <si>
    <t>省直拨款部分</t>
  </si>
  <si>
    <t>下划各地</t>
  </si>
  <si>
    <r>
      <rPr>
        <b/>
        <sz val="11"/>
        <rFont val="宋体"/>
        <charset val="134"/>
      </rPr>
      <t>栏</t>
    </r>
    <r>
      <rPr>
        <b/>
        <sz val="11"/>
        <rFont val="Arial"/>
        <charset val="134"/>
      </rPr>
      <t xml:space="preserve">  </t>
    </r>
    <r>
      <rPr>
        <b/>
        <sz val="11"/>
        <rFont val="宋体"/>
        <charset val="134"/>
      </rPr>
      <t>次</t>
    </r>
  </si>
  <si>
    <r>
      <rPr>
        <b/>
        <sz val="11"/>
        <rFont val="宋体"/>
        <charset val="134"/>
      </rPr>
      <t>（</t>
    </r>
    <r>
      <rPr>
        <b/>
        <sz val="11"/>
        <rFont val="Arial"/>
        <charset val="134"/>
      </rPr>
      <t>1</t>
    </r>
    <r>
      <rPr>
        <b/>
        <sz val="11"/>
        <rFont val="宋体"/>
        <charset val="134"/>
      </rPr>
      <t>）</t>
    </r>
  </si>
  <si>
    <r>
      <rPr>
        <b/>
        <sz val="11"/>
        <rFont val="宋体"/>
        <charset val="134"/>
      </rPr>
      <t>（</t>
    </r>
    <r>
      <rPr>
        <b/>
        <sz val="11"/>
        <rFont val="Arial"/>
        <charset val="134"/>
      </rPr>
      <t>2</t>
    </r>
    <r>
      <rPr>
        <b/>
        <sz val="11"/>
        <rFont val="宋体"/>
        <charset val="134"/>
      </rPr>
      <t>）</t>
    </r>
  </si>
  <si>
    <r>
      <rPr>
        <b/>
        <sz val="11"/>
        <rFont val="宋体"/>
        <charset val="134"/>
      </rPr>
      <t>（</t>
    </r>
    <r>
      <rPr>
        <b/>
        <sz val="11"/>
        <rFont val="Arial"/>
        <charset val="134"/>
      </rPr>
      <t>3</t>
    </r>
    <r>
      <rPr>
        <b/>
        <sz val="11"/>
        <rFont val="宋体"/>
        <charset val="134"/>
      </rPr>
      <t>）</t>
    </r>
  </si>
  <si>
    <r>
      <rPr>
        <sz val="11"/>
        <rFont val="Arial"/>
        <charset val="134"/>
      </rPr>
      <t xml:space="preserve">  1</t>
    </r>
    <r>
      <rPr>
        <sz val="11"/>
        <rFont val="宋体"/>
        <charset val="134"/>
      </rPr>
      <t>、一般公共服务</t>
    </r>
  </si>
  <si>
    <r>
      <rPr>
        <sz val="11"/>
        <rFont val="Arial"/>
        <charset val="134"/>
      </rPr>
      <t xml:space="preserve">  2</t>
    </r>
    <r>
      <rPr>
        <sz val="11"/>
        <rFont val="宋体"/>
        <charset val="134"/>
      </rPr>
      <t>、外交</t>
    </r>
  </si>
  <si>
    <r>
      <rPr>
        <sz val="11"/>
        <rFont val="Arial"/>
        <charset val="134"/>
      </rPr>
      <t xml:space="preserve">  3</t>
    </r>
    <r>
      <rPr>
        <sz val="11"/>
        <rFont val="宋体"/>
        <charset val="134"/>
      </rPr>
      <t>、国防</t>
    </r>
  </si>
  <si>
    <r>
      <rPr>
        <sz val="11"/>
        <rFont val="Arial"/>
        <charset val="134"/>
      </rPr>
      <t xml:space="preserve">  4</t>
    </r>
    <r>
      <rPr>
        <sz val="11"/>
        <rFont val="宋体"/>
        <charset val="134"/>
      </rPr>
      <t>、公共安全</t>
    </r>
  </si>
  <si>
    <r>
      <rPr>
        <sz val="11"/>
        <rFont val="Arial"/>
        <charset val="134"/>
      </rPr>
      <t xml:space="preserve">  5</t>
    </r>
    <r>
      <rPr>
        <sz val="11"/>
        <rFont val="宋体"/>
        <charset val="134"/>
      </rPr>
      <t>、教育</t>
    </r>
  </si>
  <si>
    <r>
      <rPr>
        <sz val="11"/>
        <rFont val="Arial"/>
        <charset val="134"/>
      </rPr>
      <t xml:space="preserve">  6</t>
    </r>
    <r>
      <rPr>
        <sz val="11"/>
        <rFont val="宋体"/>
        <charset val="134"/>
      </rPr>
      <t>、科学技术</t>
    </r>
  </si>
  <si>
    <r>
      <rPr>
        <sz val="11"/>
        <rFont val="Arial"/>
        <charset val="134"/>
      </rPr>
      <t xml:space="preserve">  7</t>
    </r>
    <r>
      <rPr>
        <sz val="11"/>
        <rFont val="宋体"/>
        <charset val="134"/>
      </rPr>
      <t>、文化体育与传媒</t>
    </r>
  </si>
  <si>
    <r>
      <rPr>
        <sz val="11"/>
        <rFont val="Arial"/>
        <charset val="134"/>
      </rPr>
      <t xml:space="preserve">  8</t>
    </r>
    <r>
      <rPr>
        <sz val="11"/>
        <rFont val="宋体"/>
        <charset val="134"/>
      </rPr>
      <t>、社会保障和就业</t>
    </r>
  </si>
  <si>
    <t>截至2011年10月，中央下划专款比上年同期减少29.25亿元，相应省级下划专款减少。</t>
  </si>
  <si>
    <r>
      <rPr>
        <sz val="11"/>
        <rFont val="Arial"/>
        <charset val="134"/>
      </rPr>
      <t xml:space="preserve">  9</t>
    </r>
    <r>
      <rPr>
        <sz val="11"/>
        <rFont val="宋体"/>
        <charset val="134"/>
      </rPr>
      <t>、医疗卫生</t>
    </r>
  </si>
  <si>
    <t>1、中央2011年将新型农村合作医疗保险补助改为一般性转移支付下达，相应专款比去年同期减少。2、省级拨款支出比上年同期减少主要是2010年年初在省级列支的新型农村合作医疗支出为9.85亿元，2011年按财政部规定该项支出以一般性转移支付下达在市县列支。</t>
  </si>
  <si>
    <r>
      <rPr>
        <sz val="11"/>
        <rFont val="Arial"/>
        <charset val="134"/>
      </rPr>
      <t xml:space="preserve"> 10</t>
    </r>
    <r>
      <rPr>
        <sz val="11"/>
        <rFont val="宋体"/>
        <charset val="134"/>
      </rPr>
      <t>、环境保护</t>
    </r>
  </si>
  <si>
    <r>
      <rPr>
        <sz val="11"/>
        <rFont val="Arial"/>
        <charset val="134"/>
      </rPr>
      <t xml:space="preserve"> 11</t>
    </r>
    <r>
      <rPr>
        <sz val="11"/>
        <rFont val="宋体"/>
        <charset val="134"/>
      </rPr>
      <t>、城乡社区事务</t>
    </r>
  </si>
  <si>
    <r>
      <rPr>
        <sz val="11"/>
        <rFont val="Arial"/>
        <charset val="134"/>
      </rPr>
      <t xml:space="preserve"> 12</t>
    </r>
    <r>
      <rPr>
        <sz val="11"/>
        <rFont val="宋体"/>
        <charset val="134"/>
      </rPr>
      <t>、农林水事务</t>
    </r>
  </si>
  <si>
    <r>
      <rPr>
        <sz val="11"/>
        <rFont val="Arial"/>
        <charset val="134"/>
      </rPr>
      <t xml:space="preserve"> 13</t>
    </r>
    <r>
      <rPr>
        <sz val="11"/>
        <rFont val="宋体"/>
        <charset val="134"/>
      </rPr>
      <t>、交通运输</t>
    </r>
  </si>
  <si>
    <r>
      <rPr>
        <sz val="10"/>
        <rFont val="Arial"/>
        <charset val="134"/>
      </rPr>
      <t>1</t>
    </r>
    <r>
      <rPr>
        <sz val="10"/>
        <rFont val="宋体"/>
        <charset val="134"/>
      </rPr>
      <t>、</t>
    </r>
    <r>
      <rPr>
        <sz val="10"/>
        <rFont val="Arial"/>
        <charset val="134"/>
      </rPr>
      <t>2011</t>
    </r>
    <r>
      <rPr>
        <sz val="10"/>
        <rFont val="宋体"/>
        <charset val="134"/>
      </rPr>
      <t>年中央规范了车购税列支方式，改为下划省级列支，截至</t>
    </r>
    <r>
      <rPr>
        <sz val="10"/>
        <rFont val="Arial"/>
        <charset val="134"/>
      </rPr>
      <t>2011</t>
    </r>
    <r>
      <rPr>
        <sz val="10"/>
        <rFont val="宋体"/>
        <charset val="134"/>
      </rPr>
      <t>年</t>
    </r>
    <r>
      <rPr>
        <sz val="10"/>
        <rFont val="Arial"/>
        <charset val="134"/>
      </rPr>
      <t>10</t>
    </r>
    <r>
      <rPr>
        <sz val="10"/>
        <rFont val="宋体"/>
        <charset val="134"/>
      </rPr>
      <t>月补助我省</t>
    </r>
    <r>
      <rPr>
        <sz val="10"/>
        <rFont val="Arial"/>
        <charset val="134"/>
      </rPr>
      <t>165.89</t>
    </r>
    <r>
      <rPr>
        <sz val="10"/>
        <rFont val="宋体"/>
        <charset val="134"/>
      </rPr>
      <t>亿元，比上年同期增加</t>
    </r>
    <r>
      <rPr>
        <sz val="10"/>
        <rFont val="Arial"/>
        <charset val="134"/>
      </rPr>
      <t>148.96</t>
    </r>
    <r>
      <rPr>
        <sz val="10"/>
        <rFont val="宋体"/>
        <charset val="134"/>
      </rPr>
      <t>亿元。</t>
    </r>
    <r>
      <rPr>
        <sz val="10"/>
        <rFont val="Arial"/>
        <charset val="134"/>
      </rPr>
      <t>2</t>
    </r>
    <r>
      <rPr>
        <sz val="10"/>
        <rFont val="宋体"/>
        <charset val="134"/>
      </rPr>
      <t>、中央因取消二级公路收费补助专项资金</t>
    </r>
    <r>
      <rPr>
        <sz val="10"/>
        <rFont val="Arial"/>
        <charset val="134"/>
      </rPr>
      <t>8.8</t>
    </r>
    <r>
      <rPr>
        <sz val="10"/>
        <rFont val="宋体"/>
        <charset val="134"/>
      </rPr>
      <t>亿元，全部列支省级。</t>
    </r>
    <r>
      <rPr>
        <sz val="10"/>
        <rFont val="Arial"/>
        <charset val="134"/>
      </rPr>
      <t>3</t>
    </r>
    <r>
      <rPr>
        <sz val="10"/>
        <rFont val="宋体"/>
        <charset val="134"/>
      </rPr>
      <t>、中央追加燃油税转移支付省级列支</t>
    </r>
    <r>
      <rPr>
        <sz val="10"/>
        <rFont val="Arial"/>
        <charset val="134"/>
      </rPr>
      <t>10.84</t>
    </r>
    <r>
      <rPr>
        <sz val="10"/>
        <rFont val="宋体"/>
        <charset val="134"/>
      </rPr>
      <t>亿元。以上三项合计省级增加支出</t>
    </r>
    <r>
      <rPr>
        <sz val="10"/>
        <rFont val="Arial"/>
        <charset val="134"/>
      </rPr>
      <t>185.53</t>
    </r>
    <r>
      <rPr>
        <sz val="10"/>
        <rFont val="宋体"/>
        <charset val="134"/>
      </rPr>
      <t>亿元。</t>
    </r>
  </si>
  <si>
    <t xml:space="preserve"> 14、资源勘探电力信息等事务</t>
  </si>
  <si>
    <t xml:space="preserve"> 15、商业服务业等事务</t>
  </si>
  <si>
    <t>截至2011年10月，中央下划专款比上年同期减少2.13亿元，相应省级下划专款减少。</t>
  </si>
  <si>
    <t xml:space="preserve"> 16、金融监管等事务支出</t>
  </si>
  <si>
    <r>
      <rPr>
        <sz val="11"/>
        <rFont val="Arial"/>
        <charset val="134"/>
      </rPr>
      <t xml:space="preserve"> 17</t>
    </r>
    <r>
      <rPr>
        <sz val="11"/>
        <rFont val="宋体"/>
        <charset val="134"/>
      </rPr>
      <t>、国土资源气象等事务</t>
    </r>
  </si>
  <si>
    <r>
      <rPr>
        <sz val="11"/>
        <rFont val="Arial"/>
        <charset val="134"/>
      </rPr>
      <t xml:space="preserve"> 18</t>
    </r>
    <r>
      <rPr>
        <sz val="11"/>
        <rFont val="宋体"/>
        <charset val="134"/>
      </rPr>
      <t>、住房保障支出</t>
    </r>
  </si>
  <si>
    <r>
      <rPr>
        <sz val="11"/>
        <rFont val="Arial"/>
        <charset val="134"/>
      </rPr>
      <t xml:space="preserve"> 19</t>
    </r>
    <r>
      <rPr>
        <sz val="11"/>
        <rFont val="宋体"/>
        <charset val="134"/>
      </rPr>
      <t>、粮油物资管理事务</t>
    </r>
  </si>
  <si>
    <t>年初粮油物资储备管理事务类支出预算为19150万元，年度中根据财政部科目调整，将其中410万元调整为储备事务类支出。</t>
  </si>
  <si>
    <r>
      <rPr>
        <sz val="11"/>
        <rFont val="Arial"/>
        <charset val="134"/>
      </rPr>
      <t xml:space="preserve"> 20</t>
    </r>
    <r>
      <rPr>
        <sz val="11"/>
        <rFont val="宋体"/>
        <charset val="134"/>
      </rPr>
      <t>、储备事务支出</t>
    </r>
  </si>
  <si>
    <r>
      <rPr>
        <sz val="11"/>
        <rFont val="Arial"/>
        <charset val="134"/>
      </rPr>
      <t xml:space="preserve"> 21</t>
    </r>
    <r>
      <rPr>
        <sz val="11"/>
        <rFont val="宋体"/>
        <charset val="134"/>
      </rPr>
      <t>、预备费</t>
    </r>
  </si>
  <si>
    <r>
      <rPr>
        <sz val="10"/>
        <rFont val="宋体"/>
        <charset val="134"/>
      </rPr>
      <t>年度中预备费已安排支出</t>
    </r>
    <r>
      <rPr>
        <sz val="10"/>
        <rFont val="Arial"/>
        <charset val="134"/>
      </rPr>
      <t>0.9</t>
    </r>
    <r>
      <rPr>
        <sz val="10"/>
        <rFont val="宋体"/>
        <charset val="134"/>
      </rPr>
      <t>亿元。</t>
    </r>
  </si>
  <si>
    <r>
      <rPr>
        <sz val="11"/>
        <rFont val="Arial"/>
        <charset val="134"/>
      </rPr>
      <t xml:space="preserve"> 22</t>
    </r>
    <r>
      <rPr>
        <sz val="11"/>
        <rFont val="宋体"/>
        <charset val="134"/>
      </rPr>
      <t>、国债还本付息支出</t>
    </r>
  </si>
  <si>
    <t>增加安排的利息支出为上年结转预算安排。</t>
  </si>
  <si>
    <r>
      <rPr>
        <sz val="11"/>
        <rFont val="Arial"/>
        <charset val="134"/>
      </rPr>
      <t xml:space="preserve"> 23</t>
    </r>
    <r>
      <rPr>
        <sz val="11"/>
        <rFont val="宋体"/>
        <charset val="134"/>
      </rPr>
      <t>、其他支出</t>
    </r>
  </si>
  <si>
    <t>省级基建支出年初预算80850万元统一列为其他支出，年度实际执行中分列到各类支出。</t>
  </si>
  <si>
    <t>支出合计</t>
  </si>
  <si>
    <t>备注：</t>
  </si>
  <si>
    <r>
      <rPr>
        <sz val="11"/>
        <rFont val="Arial"/>
        <charset val="134"/>
      </rPr>
      <t>1</t>
    </r>
    <r>
      <rPr>
        <sz val="11"/>
        <rFont val="宋体"/>
        <charset val="134"/>
      </rPr>
      <t>、年初上人代会预算同口径部分分列到类支出为</t>
    </r>
    <r>
      <rPr>
        <sz val="11"/>
        <rFont val="Arial"/>
        <charset val="134"/>
      </rPr>
      <t>319.99</t>
    </r>
    <r>
      <rPr>
        <sz val="11"/>
        <rFont val="宋体"/>
        <charset val="134"/>
      </rPr>
      <t>亿元，原预算外收入纳入预算管理</t>
    </r>
    <r>
      <rPr>
        <sz val="11"/>
        <rFont val="Arial"/>
        <charset val="134"/>
      </rPr>
      <t>16</t>
    </r>
    <r>
      <rPr>
        <sz val="11"/>
        <rFont val="宋体"/>
        <charset val="134"/>
      </rPr>
      <t>亿元及中央专款省级列支部分</t>
    </r>
    <r>
      <rPr>
        <sz val="11"/>
        <rFont val="Arial"/>
        <charset val="134"/>
      </rPr>
      <t>34.58</t>
    </r>
    <r>
      <rPr>
        <sz val="11"/>
        <rFont val="宋体"/>
        <charset val="134"/>
      </rPr>
      <t>亿元未分到大类支出，年度执行中拆分到大类支出。</t>
    </r>
  </si>
  <si>
    <r>
      <rPr>
        <sz val="11"/>
        <rFont val="Arial"/>
        <charset val="134"/>
      </rPr>
      <t>2</t>
    </r>
    <r>
      <rPr>
        <sz val="11"/>
        <rFont val="宋体"/>
        <charset val="134"/>
      </rPr>
      <t>、</t>
    </r>
    <r>
      <rPr>
        <sz val="11"/>
        <rFont val="宋体"/>
        <charset val="134"/>
      </rPr>
      <t>省十一届人大常委会第二十三次会议审议通过了《关于</t>
    </r>
    <r>
      <rPr>
        <sz val="11"/>
        <rFont val="Arial"/>
        <charset val="134"/>
      </rPr>
      <t>2011</t>
    </r>
    <r>
      <rPr>
        <sz val="11"/>
        <rFont val="宋体"/>
        <charset val="134"/>
      </rPr>
      <t>年省本级财政预算调整方案（草案）的说明》，省本级调增预算</t>
    </r>
    <r>
      <rPr>
        <sz val="11"/>
        <rFont val="Arial"/>
        <charset val="134"/>
      </rPr>
      <t>60.82</t>
    </r>
    <r>
      <rPr>
        <sz val="11"/>
        <rFont val="宋体"/>
        <charset val="134"/>
      </rPr>
      <t>亿元，其中：财政部代理我省发行的</t>
    </r>
    <r>
      <rPr>
        <sz val="11"/>
        <rFont val="Arial"/>
        <charset val="134"/>
      </rPr>
      <t>54</t>
    </r>
    <r>
      <rPr>
        <sz val="11"/>
        <rFont val="宋体"/>
        <charset val="134"/>
      </rPr>
      <t>亿元政府债券中安排全省教育</t>
    </r>
    <r>
      <rPr>
        <sz val="11"/>
        <rFont val="Arial"/>
        <charset val="134"/>
      </rPr>
      <t>2.06</t>
    </r>
    <r>
      <rPr>
        <sz val="11"/>
        <rFont val="宋体"/>
        <charset val="134"/>
      </rPr>
      <t>亿元，交通运输</t>
    </r>
    <r>
      <rPr>
        <sz val="11"/>
        <rFont val="Arial"/>
        <charset val="134"/>
      </rPr>
      <t>20</t>
    </r>
    <r>
      <rPr>
        <sz val="11"/>
        <rFont val="宋体"/>
        <charset val="134"/>
      </rPr>
      <t>亿元，住房保障支出</t>
    </r>
    <r>
      <rPr>
        <sz val="11"/>
        <rFont val="Arial"/>
        <charset val="134"/>
      </rPr>
      <t xml:space="preserve"> 13.94</t>
    </r>
    <r>
      <rPr>
        <sz val="11"/>
        <rFont val="宋体"/>
        <charset val="134"/>
      </rPr>
      <t>亿元，农林水事务支出</t>
    </r>
    <r>
      <rPr>
        <sz val="11"/>
        <rFont val="Arial"/>
        <charset val="134"/>
      </rPr>
      <t>10</t>
    </r>
    <r>
      <rPr>
        <sz val="11"/>
        <rFont val="宋体"/>
        <charset val="134"/>
      </rPr>
      <t>亿元，合计</t>
    </r>
    <r>
      <rPr>
        <sz val="11"/>
        <rFont val="Arial"/>
        <charset val="134"/>
      </rPr>
      <t>46</t>
    </r>
    <r>
      <rPr>
        <sz val="11"/>
        <rFont val="宋体"/>
        <charset val="134"/>
      </rPr>
      <t>亿元；非税收入预计超收</t>
    </r>
    <r>
      <rPr>
        <sz val="11"/>
        <rFont val="Arial"/>
        <charset val="134"/>
      </rPr>
      <t>9.54</t>
    </r>
    <r>
      <rPr>
        <sz val="11"/>
        <rFont val="宋体"/>
        <charset val="134"/>
      </rPr>
      <t>亿元及调入资金</t>
    </r>
    <r>
      <rPr>
        <sz val="11"/>
        <rFont val="Arial"/>
        <charset val="134"/>
      </rPr>
      <t>5.28</t>
    </r>
    <r>
      <rPr>
        <sz val="11"/>
        <rFont val="宋体"/>
        <charset val="134"/>
      </rPr>
      <t>亿元合计增加安排</t>
    </r>
    <r>
      <rPr>
        <sz val="11"/>
        <rFont val="Arial"/>
        <charset val="134"/>
      </rPr>
      <t>14.82</t>
    </r>
    <r>
      <rPr>
        <sz val="11"/>
        <rFont val="宋体"/>
        <charset val="134"/>
      </rPr>
      <t>亿元。</t>
    </r>
  </si>
  <si>
    <r>
      <rPr>
        <sz val="11"/>
        <rFont val="Arial"/>
        <charset val="134"/>
      </rPr>
      <t>3</t>
    </r>
    <r>
      <rPr>
        <sz val="11"/>
        <rFont val="宋体"/>
        <charset val="134"/>
      </rPr>
      <t>、年初预算中中央预下达专项转移支付为</t>
    </r>
    <r>
      <rPr>
        <sz val="11"/>
        <rFont val="Arial"/>
        <charset val="134"/>
      </rPr>
      <t>169.3</t>
    </r>
    <r>
      <rPr>
        <sz val="11"/>
        <rFont val="宋体"/>
        <charset val="134"/>
      </rPr>
      <t>亿元，年度中截至到</t>
    </r>
    <r>
      <rPr>
        <sz val="11"/>
        <rFont val="Arial"/>
        <charset val="134"/>
      </rPr>
      <t>2011</t>
    </r>
    <r>
      <rPr>
        <sz val="11"/>
        <rFont val="宋体"/>
        <charset val="134"/>
      </rPr>
      <t>年</t>
    </r>
    <r>
      <rPr>
        <sz val="11"/>
        <rFont val="Arial"/>
        <charset val="134"/>
      </rPr>
      <t>10</t>
    </r>
    <r>
      <rPr>
        <sz val="11"/>
        <rFont val="宋体"/>
        <charset val="134"/>
      </rPr>
      <t>月</t>
    </r>
    <r>
      <rPr>
        <sz val="11"/>
        <rFont val="Arial"/>
        <charset val="134"/>
      </rPr>
      <t>31</t>
    </r>
    <r>
      <rPr>
        <sz val="11"/>
        <rFont val="宋体"/>
        <charset val="134"/>
      </rPr>
      <t>日收到中央专项转移支付</t>
    </r>
    <r>
      <rPr>
        <sz val="11"/>
        <rFont val="Arial"/>
        <charset val="134"/>
      </rPr>
      <t>596.43</t>
    </r>
    <r>
      <rPr>
        <sz val="11"/>
        <rFont val="宋体"/>
        <charset val="134"/>
      </rPr>
      <t>亿元，比年初预算增加</t>
    </r>
    <r>
      <rPr>
        <sz val="11"/>
        <rFont val="Arial"/>
        <charset val="134"/>
      </rPr>
      <t>427.13</t>
    </r>
    <r>
      <rPr>
        <sz val="11"/>
        <rFont val="宋体"/>
        <charset val="134"/>
      </rPr>
      <t>亿元，其中交通运输类车购税中央规范了列支方式，改为下划地方列支，增加补助</t>
    </r>
    <r>
      <rPr>
        <sz val="11"/>
        <rFont val="Arial"/>
        <charset val="134"/>
      </rPr>
      <t>148.96</t>
    </r>
    <r>
      <rPr>
        <sz val="11"/>
        <rFont val="宋体"/>
        <charset val="134"/>
      </rPr>
      <t>亿元。</t>
    </r>
  </si>
  <si>
    <t>预算科目</t>
  </si>
  <si>
    <t>预算数</t>
  </si>
  <si>
    <t>完成数</t>
  </si>
  <si>
    <t>与上年同期相比</t>
  </si>
  <si>
    <t>本  月</t>
  </si>
  <si>
    <t>累  计</t>
  </si>
  <si>
    <t>累计为</t>
  </si>
  <si>
    <t>上  年</t>
  </si>
  <si>
    <t>增减额</t>
  </si>
  <si>
    <t>预算%</t>
  </si>
  <si>
    <t>同期数</t>
  </si>
  <si>
    <t>同期%</t>
  </si>
  <si>
    <t>一般预算支出合计</t>
  </si>
  <si>
    <t xml:space="preserve">  1、一般公共服务</t>
  </si>
  <si>
    <t xml:space="preserve">  2、外交</t>
  </si>
  <si>
    <t xml:space="preserve">  3、国防</t>
  </si>
  <si>
    <t xml:space="preserve">  4、公共安全</t>
  </si>
  <si>
    <t xml:space="preserve">  5、教育</t>
  </si>
  <si>
    <t xml:space="preserve">  6、科学技术</t>
  </si>
  <si>
    <t xml:space="preserve">  7、文化体育与传媒</t>
  </si>
  <si>
    <t xml:space="preserve">  8、社会保障和就业</t>
  </si>
  <si>
    <t xml:space="preserve">  9、医疗卫生</t>
  </si>
  <si>
    <t xml:space="preserve"> 10、节能环保</t>
  </si>
  <si>
    <t xml:space="preserve"> 11、城乡社区事务</t>
  </si>
  <si>
    <t xml:space="preserve"> 12、农林水事务</t>
  </si>
  <si>
    <t xml:space="preserve"> 13、交通运输</t>
  </si>
  <si>
    <t xml:space="preserve"> 17、地震灾后恢复重建支出</t>
  </si>
  <si>
    <t xml:space="preserve"> 18、国土资源气象等事务</t>
  </si>
  <si>
    <t xml:space="preserve"> 19、住房保障支出</t>
  </si>
  <si>
    <t xml:space="preserve"> 20、粮油物资管理事务</t>
  </si>
  <si>
    <t xml:space="preserve"> 21、储备事务支出</t>
  </si>
  <si>
    <t xml:space="preserve"> 22、债务付息支出</t>
  </si>
  <si>
    <t xml:space="preserve"> 23、其他支出</t>
  </si>
  <si>
    <r>
      <rPr>
        <b/>
        <sz val="22"/>
        <rFont val="宋体"/>
        <charset val="134"/>
      </rPr>
      <t>贵州省</t>
    </r>
    <r>
      <rPr>
        <b/>
        <sz val="22"/>
        <rFont val="Arial"/>
        <charset val="134"/>
      </rPr>
      <t>2010</t>
    </r>
    <r>
      <rPr>
        <b/>
        <sz val="22"/>
        <rFont val="宋体"/>
        <charset val="134"/>
      </rPr>
      <t>年省对下转移支付情况表</t>
    </r>
  </si>
  <si>
    <t>项    目</t>
  </si>
  <si>
    <r>
      <rPr>
        <b/>
        <sz val="14"/>
        <rFont val="Arial"/>
        <charset val="134"/>
      </rPr>
      <t>2009</t>
    </r>
    <r>
      <rPr>
        <b/>
        <sz val="14"/>
        <rFont val="宋体"/>
        <charset val="134"/>
      </rPr>
      <t>年执行数</t>
    </r>
  </si>
  <si>
    <r>
      <rPr>
        <b/>
        <sz val="14"/>
        <rFont val="Arial"/>
        <charset val="134"/>
      </rPr>
      <t>2010</t>
    </r>
    <r>
      <rPr>
        <b/>
        <sz val="14"/>
        <rFont val="宋体"/>
        <charset val="134"/>
      </rPr>
      <t>年预算数</t>
    </r>
  </si>
  <si>
    <r>
      <rPr>
        <b/>
        <sz val="14"/>
        <rFont val="Arial"/>
        <charset val="134"/>
      </rPr>
      <t>2010</t>
    </r>
    <r>
      <rPr>
        <b/>
        <sz val="14"/>
        <rFont val="宋体"/>
        <charset val="134"/>
      </rPr>
      <t>年执行数（截至</t>
    </r>
    <r>
      <rPr>
        <b/>
        <sz val="14"/>
        <rFont val="Arial"/>
        <charset val="134"/>
      </rPr>
      <t>10</t>
    </r>
    <r>
      <rPr>
        <b/>
        <sz val="14"/>
        <rFont val="宋体"/>
        <charset val="134"/>
      </rPr>
      <t>月</t>
    </r>
    <r>
      <rPr>
        <b/>
        <sz val="14"/>
        <rFont val="Arial"/>
        <charset val="134"/>
      </rPr>
      <t>30</t>
    </r>
    <r>
      <rPr>
        <b/>
        <sz val="14"/>
        <rFont val="宋体"/>
        <charset val="134"/>
      </rPr>
      <t>日）</t>
    </r>
  </si>
  <si>
    <r>
      <rPr>
        <b/>
        <sz val="14"/>
        <rFont val="宋体"/>
        <charset val="134"/>
      </rPr>
      <t>完成数为预算数的</t>
    </r>
    <r>
      <rPr>
        <b/>
        <sz val="14"/>
        <rFont val="Arial"/>
        <charset val="134"/>
      </rPr>
      <t>%</t>
    </r>
  </si>
  <si>
    <t>备   注</t>
  </si>
  <si>
    <t>年初预算数</t>
  </si>
  <si>
    <t>一、体制补助</t>
  </si>
  <si>
    <t>二、返还性补助</t>
  </si>
  <si>
    <t>三、专项转移支付</t>
  </si>
  <si>
    <t>四、工资性补助（含艰苦边远地区津贴补助）</t>
  </si>
  <si>
    <r>
      <rPr>
        <sz val="14"/>
        <rFont val="宋体"/>
        <charset val="134"/>
      </rPr>
      <t>五、</t>
    </r>
    <r>
      <rPr>
        <sz val="14"/>
        <rFont val="Arial"/>
        <charset val="134"/>
      </rPr>
      <t>“</t>
    </r>
    <r>
      <rPr>
        <sz val="14"/>
        <rFont val="宋体"/>
        <charset val="134"/>
      </rPr>
      <t>以奖代补</t>
    </r>
    <r>
      <rPr>
        <sz val="14"/>
        <rFont val="Arial"/>
        <charset val="134"/>
      </rPr>
      <t>”</t>
    </r>
    <r>
      <rPr>
        <sz val="14"/>
        <rFont val="宋体"/>
        <charset val="134"/>
      </rPr>
      <t>转移支付</t>
    </r>
  </si>
  <si>
    <t>六、均衡性转移支付</t>
  </si>
  <si>
    <t>七、民族地区转移支付</t>
  </si>
  <si>
    <t>八、固定资产投资方向调节税暂停征收财力补助</t>
  </si>
  <si>
    <t>九、三费、菜篮子补助</t>
  </si>
  <si>
    <t>十、缓解县乡财政困难补助</t>
  </si>
  <si>
    <t>十一、退耕还林财政减收转移支付</t>
  </si>
  <si>
    <t>十二、农村税费改革转移支付</t>
  </si>
  <si>
    <t>十三、天然林保护工程转移支付</t>
  </si>
  <si>
    <t>十四、教育转移支付支出</t>
  </si>
  <si>
    <t>十五、农村义务教育绩效工资</t>
  </si>
  <si>
    <t>十六、公共安全一般性转移支付</t>
  </si>
  <si>
    <t>十七、资源枯竭城市转移支付补助</t>
  </si>
  <si>
    <t>十八、社会保障和就业转移支付支出</t>
  </si>
  <si>
    <t>十九、国家重点功能生态区转移支付资金</t>
  </si>
  <si>
    <t>二十、村级公益事业一事一议奖补资金</t>
  </si>
  <si>
    <t>二十一、企事业单位划转补助</t>
  </si>
  <si>
    <r>
      <rPr>
        <sz val="14"/>
        <rFont val="宋体"/>
        <charset val="134"/>
      </rPr>
      <t>二十二、债券转贷支出</t>
    </r>
    <r>
      <rPr>
        <sz val="14"/>
        <rFont val="Arial"/>
        <charset val="134"/>
      </rPr>
      <t>—</t>
    </r>
    <r>
      <rPr>
        <sz val="14"/>
        <rFont val="宋体"/>
        <charset val="134"/>
      </rPr>
      <t>转贷地方政府债券支出</t>
    </r>
  </si>
  <si>
    <t>二十三、其他补助</t>
  </si>
  <si>
    <r>
      <rPr>
        <b/>
        <sz val="14"/>
        <rFont val="宋体"/>
        <charset val="134"/>
      </rPr>
      <t>合</t>
    </r>
    <r>
      <rPr>
        <b/>
        <sz val="14"/>
        <rFont val="Arial"/>
        <charset val="134"/>
      </rPr>
      <t xml:space="preserve">            </t>
    </r>
    <r>
      <rPr>
        <b/>
        <sz val="14"/>
        <rFont val="宋体"/>
        <charset val="134"/>
      </rPr>
      <t>计</t>
    </r>
  </si>
</sst>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 ;[Red]\-#,##0\ "/>
    <numFmt numFmtId="177" formatCode="#,##0_ "/>
    <numFmt numFmtId="178" formatCode="#,##0;[Red]#,##0"/>
    <numFmt numFmtId="179" formatCode="0.00_ "/>
    <numFmt numFmtId="180" formatCode="0.0%"/>
    <numFmt numFmtId="181" formatCode="yyyy&quot;年&quot;m&quot;月&quot;;@"/>
  </numFmts>
  <fonts count="87">
    <font>
      <sz val="12"/>
      <name val="宋体"/>
      <charset val="134"/>
    </font>
    <font>
      <b/>
      <sz val="12"/>
      <name val="Arial"/>
      <charset val="134"/>
    </font>
    <font>
      <sz val="12"/>
      <name val="Arial"/>
      <charset val="134"/>
    </font>
    <font>
      <b/>
      <sz val="22"/>
      <name val="宋体"/>
      <charset val="134"/>
    </font>
    <font>
      <b/>
      <sz val="22"/>
      <name val="Arial"/>
      <charset val="134"/>
    </font>
    <font>
      <b/>
      <sz val="14"/>
      <name val="宋体"/>
      <charset val="134"/>
    </font>
    <font>
      <b/>
      <sz val="14"/>
      <name val="Arial"/>
      <charset val="134"/>
    </font>
    <font>
      <sz val="14"/>
      <name val="Arial"/>
      <charset val="134"/>
    </font>
    <font>
      <sz val="14"/>
      <name val="宋体"/>
      <charset val="134"/>
    </font>
    <font>
      <sz val="10"/>
      <name val="Arial"/>
      <charset val="134"/>
    </font>
    <font>
      <b/>
      <sz val="24"/>
      <name val="宋体"/>
      <charset val="134"/>
    </font>
    <font>
      <b/>
      <sz val="18"/>
      <name val="Arial"/>
      <charset val="134"/>
    </font>
    <font>
      <b/>
      <sz val="12"/>
      <name val="宋体"/>
      <charset val="134"/>
    </font>
    <font>
      <b/>
      <sz val="11"/>
      <name val="宋体"/>
      <charset val="134"/>
    </font>
    <font>
      <b/>
      <sz val="11"/>
      <name val="Arial"/>
      <charset val="134"/>
    </font>
    <font>
      <sz val="11"/>
      <name val="Arial"/>
      <charset val="134"/>
    </font>
    <font>
      <b/>
      <sz val="16"/>
      <name val="宋体"/>
      <charset val="134"/>
    </font>
    <font>
      <b/>
      <sz val="12"/>
      <name val="黑体"/>
      <charset val="134"/>
    </font>
    <font>
      <sz val="12"/>
      <name val="Times New Roman"/>
      <charset val="134"/>
    </font>
    <font>
      <sz val="11"/>
      <name val="黑体"/>
      <charset val="134"/>
    </font>
    <font>
      <sz val="24"/>
      <name val="宋体"/>
      <charset val="134"/>
    </font>
    <font>
      <sz val="10"/>
      <name val="宋体"/>
      <charset val="134"/>
    </font>
    <font>
      <sz val="12"/>
      <name val="宋体"/>
      <charset val="134"/>
    </font>
    <font>
      <b/>
      <sz val="18"/>
      <name val="宋体"/>
      <charset val="134"/>
    </font>
    <font>
      <sz val="11"/>
      <name val="宋体"/>
      <charset val="134"/>
    </font>
    <font>
      <b/>
      <sz val="12"/>
      <color indexed="8"/>
      <name val="Arial"/>
      <charset val="134"/>
    </font>
    <font>
      <sz val="12"/>
      <color indexed="8"/>
      <name val="宋体"/>
      <charset val="134"/>
    </font>
    <font>
      <sz val="12"/>
      <color indexed="8"/>
      <name val="Arial"/>
      <charset val="134"/>
    </font>
    <font>
      <sz val="10"/>
      <name val="宋体"/>
      <charset val="134"/>
      <scheme val="major"/>
    </font>
    <font>
      <sz val="18"/>
      <name val="宋体"/>
      <charset val="134"/>
    </font>
    <font>
      <b/>
      <sz val="11"/>
      <name val="Times New Roman"/>
      <charset val="134"/>
    </font>
    <font>
      <sz val="11"/>
      <color indexed="8"/>
      <name val="Arial"/>
      <charset val="134"/>
    </font>
    <font>
      <sz val="8"/>
      <name val="宋体"/>
      <charset val="134"/>
    </font>
    <font>
      <b/>
      <u/>
      <sz val="12"/>
      <name val="宋体"/>
      <charset val="134"/>
    </font>
    <font>
      <sz val="11"/>
      <color indexed="8"/>
      <name val="宋体"/>
      <charset val="134"/>
    </font>
    <font>
      <sz val="12"/>
      <color rgb="FF000000"/>
      <name val="Arial"/>
      <charset val="134"/>
    </font>
    <font>
      <sz val="28"/>
      <name val="宋体"/>
      <charset val="134"/>
    </font>
    <font>
      <sz val="20"/>
      <name val="宋体"/>
      <charset val="134"/>
    </font>
    <font>
      <sz val="32"/>
      <name val="宋体"/>
      <charset val="134"/>
    </font>
    <font>
      <sz val="11"/>
      <color indexed="17"/>
      <name val="宋体"/>
      <charset val="134"/>
    </font>
    <font>
      <sz val="11"/>
      <color theme="1"/>
      <name val="宋体"/>
      <charset val="134"/>
      <scheme val="minor"/>
    </font>
    <font>
      <i/>
      <sz val="11"/>
      <color indexed="23"/>
      <name val="宋体"/>
      <charset val="134"/>
    </font>
    <font>
      <b/>
      <sz val="15"/>
      <color theme="3"/>
      <name val="宋体"/>
      <charset val="134"/>
      <scheme val="minor"/>
    </font>
    <font>
      <b/>
      <sz val="11"/>
      <color rgb="FFFA7D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rgb="FFFF0000"/>
      <name val="宋体"/>
      <charset val="0"/>
      <scheme val="minor"/>
    </font>
    <font>
      <sz val="11"/>
      <color indexed="9"/>
      <name val="宋体"/>
      <charset val="134"/>
    </font>
    <font>
      <sz val="11"/>
      <color indexed="20"/>
      <name val="宋体"/>
      <charset val="134"/>
    </font>
    <font>
      <sz val="11"/>
      <color indexed="52"/>
      <name val="宋体"/>
      <charset val="134"/>
    </font>
    <font>
      <b/>
      <sz val="11"/>
      <color indexed="8"/>
      <name val="宋体"/>
      <charset val="134"/>
    </font>
    <font>
      <sz val="11"/>
      <color indexed="60"/>
      <name val="宋体"/>
      <charset val="134"/>
    </font>
    <font>
      <b/>
      <sz val="18"/>
      <color theme="3"/>
      <name val="宋体"/>
      <charset val="134"/>
      <scheme val="minor"/>
    </font>
    <font>
      <u/>
      <sz val="11"/>
      <color rgb="FF0000FF"/>
      <name val="宋体"/>
      <charset val="0"/>
      <scheme val="minor"/>
    </font>
    <font>
      <b/>
      <sz val="15"/>
      <color indexed="56"/>
      <name val="宋体"/>
      <charset val="134"/>
    </font>
    <font>
      <i/>
      <sz val="11"/>
      <color rgb="FF7F7F7F"/>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theme="1"/>
      <name val="宋体"/>
      <charset val="134"/>
      <scheme val="minor"/>
    </font>
    <font>
      <b/>
      <sz val="11"/>
      <color rgb="FF3F3F3F"/>
      <name val="宋体"/>
      <charset val="0"/>
      <scheme val="minor"/>
    </font>
    <font>
      <sz val="11"/>
      <color rgb="FF9C6500"/>
      <name val="宋体"/>
      <charset val="0"/>
      <scheme val="minor"/>
    </font>
    <font>
      <sz val="11"/>
      <color rgb="FF006100"/>
      <name val="宋体"/>
      <charset val="0"/>
      <scheme val="minor"/>
    </font>
    <font>
      <sz val="11"/>
      <color indexed="10"/>
      <name val="宋体"/>
      <charset val="134"/>
    </font>
    <font>
      <b/>
      <sz val="11"/>
      <color indexed="56"/>
      <name val="宋体"/>
      <charset val="134"/>
    </font>
    <font>
      <b/>
      <sz val="18"/>
      <color indexed="56"/>
      <name val="宋体"/>
      <charset val="134"/>
    </font>
    <font>
      <sz val="10"/>
      <name val="MS Sans Serif"/>
      <charset val="134"/>
    </font>
    <font>
      <b/>
      <sz val="11"/>
      <color indexed="63"/>
      <name val="宋体"/>
      <charset val="134"/>
    </font>
    <font>
      <sz val="11"/>
      <color indexed="62"/>
      <name val="宋体"/>
      <charset val="134"/>
    </font>
    <font>
      <b/>
      <sz val="11"/>
      <color indexed="9"/>
      <name val="宋体"/>
      <charset val="134"/>
    </font>
    <font>
      <sz val="10"/>
      <color indexed="17"/>
      <name val="宋体"/>
      <charset val="134"/>
    </font>
    <font>
      <sz val="7"/>
      <name val="Small Fonts"/>
      <charset val="134"/>
    </font>
    <font>
      <b/>
      <sz val="11"/>
      <color indexed="52"/>
      <name val="宋体"/>
      <charset val="134"/>
    </font>
    <font>
      <b/>
      <sz val="10"/>
      <name val="MS Sans Serif"/>
      <charset val="134"/>
    </font>
    <font>
      <b/>
      <sz val="13"/>
      <color indexed="56"/>
      <name val="宋体"/>
      <charset val="134"/>
    </font>
    <font>
      <sz val="10"/>
      <color indexed="20"/>
      <name val="宋体"/>
      <charset val="134"/>
    </font>
    <font>
      <sz val="10"/>
      <name val="Helv"/>
      <charset val="134"/>
    </font>
    <font>
      <b/>
      <sz val="24"/>
      <name val="Arial"/>
      <charset val="134"/>
    </font>
    <font>
      <b/>
      <sz val="12"/>
      <color indexed="8"/>
      <name val="宋体"/>
      <charset val="134"/>
    </font>
    <font>
      <sz val="12"/>
      <name val="黑体"/>
      <charset val="134"/>
    </font>
    <font>
      <sz val="12"/>
      <color indexed="8"/>
      <name val="黑体"/>
      <charset val="134"/>
    </font>
    <font>
      <sz val="12"/>
      <name val="宋体"/>
      <charset val="134"/>
    </font>
  </fonts>
  <fills count="5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4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indexed="29"/>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5"/>
        <bgColor indexed="64"/>
      </patternFill>
    </fill>
    <fill>
      <patternFill patternType="solid">
        <fgColor indexed="31"/>
        <bgColor indexed="64"/>
      </patternFill>
    </fill>
    <fill>
      <patternFill patternType="solid">
        <fgColor indexed="10"/>
        <bgColor indexed="64"/>
      </patternFill>
    </fill>
    <fill>
      <patternFill patternType="solid">
        <fgColor indexed="49"/>
        <bgColor indexed="64"/>
      </patternFill>
    </fill>
    <fill>
      <patternFill patternType="solid">
        <fgColor indexed="52"/>
        <bgColor indexed="64"/>
      </patternFill>
    </fill>
    <fill>
      <patternFill patternType="solid">
        <fgColor theme="6" tint="0.599993896298105"/>
        <bgColor indexed="64"/>
      </patternFill>
    </fill>
    <fill>
      <patternFill patternType="solid">
        <fgColor indexed="30"/>
        <bgColor indexed="64"/>
      </patternFill>
    </fill>
    <fill>
      <patternFill patternType="solid">
        <fgColor indexed="3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indexed="27"/>
        <bgColor indexed="64"/>
      </patternFill>
    </fill>
    <fill>
      <patternFill patternType="solid">
        <fgColor indexed="47"/>
        <bgColor indexed="64"/>
      </patternFill>
    </fill>
    <fill>
      <patternFill patternType="solid">
        <fgColor indexed="57"/>
        <bgColor indexed="64"/>
      </patternFill>
    </fill>
    <fill>
      <patternFill patternType="solid">
        <fgColor indexed="26"/>
        <bgColor indexed="64"/>
      </patternFill>
    </fill>
    <fill>
      <patternFill patternType="solid">
        <fgColor theme="5" tint="0.599993896298105"/>
        <bgColor indexed="64"/>
      </patternFill>
    </fill>
    <fill>
      <patternFill patternType="solid">
        <fgColor indexed="53"/>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s>
  <borders count="48">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indexed="8"/>
      </left>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s>
  <cellStyleXfs count="2759">
    <xf numFmtId="0" fontId="0" fillId="0" borderId="0"/>
    <xf numFmtId="42" fontId="40" fillId="0" borderId="0" applyFont="0" applyFill="0" applyBorder="0" applyAlignment="0" applyProtection="0">
      <alignment vertical="center"/>
    </xf>
    <xf numFmtId="0" fontId="39" fillId="7" borderId="0" applyNumberFormat="0" applyBorder="0" applyAlignment="0" applyProtection="0">
      <alignment vertical="center"/>
    </xf>
    <xf numFmtId="0" fontId="47" fillId="18" borderId="0" applyNumberFormat="0" applyBorder="0" applyAlignment="0" applyProtection="0">
      <alignment vertical="center"/>
    </xf>
    <xf numFmtId="0" fontId="49" fillId="26" borderId="0" applyNumberFormat="0" applyBorder="0" applyAlignment="0" applyProtection="0">
      <alignment vertical="center"/>
    </xf>
    <xf numFmtId="0" fontId="45" fillId="15" borderId="32" applyNumberFormat="0" applyAlignment="0" applyProtection="0">
      <alignment vertical="center"/>
    </xf>
    <xf numFmtId="0" fontId="22" fillId="0" borderId="0"/>
    <xf numFmtId="0" fontId="22" fillId="0" borderId="0"/>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7" fillId="29" borderId="0" applyNumberFormat="0" applyBorder="0" applyAlignment="0" applyProtection="0">
      <alignment vertical="center"/>
    </xf>
    <xf numFmtId="0" fontId="46" fillId="17" borderId="0" applyNumberFormat="0" applyBorder="0" applyAlignment="0" applyProtection="0">
      <alignment vertical="center"/>
    </xf>
    <xf numFmtId="0" fontId="39" fillId="7" borderId="0" applyNumberFormat="0" applyBorder="0" applyAlignment="0" applyProtection="0">
      <alignment vertical="center"/>
    </xf>
    <xf numFmtId="0" fontId="49" fillId="14" borderId="0" applyNumberFormat="0" applyBorder="0" applyAlignment="0" applyProtection="0">
      <alignment vertical="center"/>
    </xf>
    <xf numFmtId="0" fontId="39" fillId="7" borderId="0" applyNumberFormat="0" applyBorder="0" applyAlignment="0" applyProtection="0">
      <alignment vertical="center"/>
    </xf>
    <xf numFmtId="43" fontId="40" fillId="0" borderId="0" applyFont="0" applyFill="0" applyBorder="0" applyAlignment="0" applyProtection="0">
      <alignment vertical="center"/>
    </xf>
    <xf numFmtId="0" fontId="44" fillId="20" borderId="0" applyNumberFormat="0" applyBorder="0" applyAlignment="0" applyProtection="0">
      <alignment vertical="center"/>
    </xf>
    <xf numFmtId="0" fontId="50" fillId="24" borderId="0" applyNumberFormat="0" applyBorder="0" applyAlignment="0" applyProtection="0">
      <alignment vertical="center"/>
    </xf>
    <xf numFmtId="0" fontId="49" fillId="14" borderId="0" applyNumberFormat="0" applyBorder="0" applyAlignment="0" applyProtection="0">
      <alignment vertical="center"/>
    </xf>
    <xf numFmtId="0" fontId="39" fillId="7" borderId="0" applyNumberFormat="0" applyBorder="0" applyAlignment="0" applyProtection="0">
      <alignment vertical="center"/>
    </xf>
    <xf numFmtId="0" fontId="55" fillId="0" borderId="0" applyNumberFormat="0" applyFill="0" applyBorder="0" applyAlignment="0" applyProtection="0">
      <alignment vertical="center"/>
    </xf>
    <xf numFmtId="9" fontId="40" fillId="0" borderId="0" applyFont="0" applyFill="0" applyBorder="0" applyAlignment="0" applyProtection="0">
      <alignment vertical="center"/>
    </xf>
    <xf numFmtId="0" fontId="39" fillId="7" borderId="0" applyNumberFormat="0" applyBorder="0" applyAlignment="0" applyProtection="0">
      <alignment vertical="center"/>
    </xf>
    <xf numFmtId="0" fontId="34" fillId="23" borderId="0" applyNumberFormat="0" applyBorder="0" applyAlignment="0" applyProtection="0">
      <alignment vertical="center"/>
    </xf>
    <xf numFmtId="0" fontId="49" fillId="31" borderId="0" applyNumberFormat="0" applyBorder="0" applyAlignment="0" applyProtection="0">
      <alignment vertical="center"/>
    </xf>
    <xf numFmtId="0" fontId="59" fillId="0" borderId="0" applyNumberFormat="0" applyFill="0" applyBorder="0" applyAlignment="0" applyProtection="0">
      <alignment vertical="center"/>
    </xf>
    <xf numFmtId="0" fontId="18" fillId="0" borderId="0"/>
    <xf numFmtId="0" fontId="34" fillId="24" borderId="0" applyNumberFormat="0" applyBorder="0" applyAlignment="0" applyProtection="0">
      <alignment vertical="center"/>
    </xf>
    <xf numFmtId="0" fontId="34" fillId="22" borderId="0" applyNumberFormat="0" applyBorder="0" applyAlignment="0" applyProtection="0">
      <alignment vertical="center"/>
    </xf>
    <xf numFmtId="0" fontId="49" fillId="37" borderId="0" applyNumberFormat="0" applyBorder="0" applyAlignment="0" applyProtection="0">
      <alignment vertical="center"/>
    </xf>
    <xf numFmtId="0" fontId="34" fillId="22" borderId="0" applyNumberFormat="0" applyBorder="0" applyAlignment="0" applyProtection="0">
      <alignment vertical="center"/>
    </xf>
    <xf numFmtId="0" fontId="18" fillId="0" borderId="0"/>
    <xf numFmtId="0" fontId="50" fillId="24" borderId="0" applyNumberFormat="0" applyBorder="0" applyAlignment="0" applyProtection="0">
      <alignment vertical="center"/>
    </xf>
    <xf numFmtId="0" fontId="18" fillId="0" borderId="0"/>
    <xf numFmtId="0" fontId="22" fillId="0" borderId="0"/>
    <xf numFmtId="0" fontId="22" fillId="0" borderId="0"/>
    <xf numFmtId="0" fontId="40" fillId="12" borderId="33" applyNumberFormat="0" applyFont="0" applyAlignment="0" applyProtection="0">
      <alignment vertical="center"/>
    </xf>
    <xf numFmtId="0" fontId="49" fillId="14"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36" borderId="0" applyNumberFormat="0" applyBorder="0" applyAlignment="0" applyProtection="0">
      <alignment vertical="center"/>
    </xf>
    <xf numFmtId="0" fontId="44" fillId="10"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14" borderId="0" applyNumberFormat="0" applyBorder="0" applyAlignment="0" applyProtection="0">
      <alignment vertical="center"/>
    </xf>
    <xf numFmtId="0" fontId="50" fillId="24" borderId="0" applyNumberFormat="0" applyBorder="0" applyAlignment="0" applyProtection="0">
      <alignment vertical="center"/>
    </xf>
    <xf numFmtId="0" fontId="6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8" fillId="0" borderId="0"/>
    <xf numFmtId="0" fontId="22" fillId="0" borderId="0"/>
    <xf numFmtId="0" fontId="49" fillId="14" borderId="0" applyNumberFormat="0" applyBorder="0" applyAlignment="0" applyProtection="0">
      <alignment vertical="center"/>
    </xf>
    <xf numFmtId="0" fontId="49" fillId="27" borderId="0" applyNumberFormat="0" applyBorder="0" applyAlignment="0" applyProtection="0">
      <alignment vertical="center"/>
    </xf>
    <xf numFmtId="0" fontId="34" fillId="21"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4" fillId="0" borderId="0" applyNumberFormat="0" applyFill="0" applyBorder="0" applyAlignment="0" applyProtection="0">
      <alignment vertical="center"/>
    </xf>
    <xf numFmtId="0" fontId="22" fillId="0" borderId="0"/>
    <xf numFmtId="0" fontId="18" fillId="0" borderId="0"/>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56" fillId="0" borderId="36" applyNumberFormat="0" applyFill="0" applyAlignment="0" applyProtection="0">
      <alignment vertical="center"/>
    </xf>
    <xf numFmtId="0" fontId="57" fillId="0" borderId="0" applyNumberFormat="0" applyFill="0" applyBorder="0" applyAlignment="0" applyProtection="0">
      <alignment vertical="center"/>
    </xf>
    <xf numFmtId="0" fontId="34" fillId="35" borderId="0" applyNumberFormat="0" applyBorder="0" applyAlignment="0" applyProtection="0">
      <alignment vertical="center"/>
    </xf>
    <xf numFmtId="0" fontId="42" fillId="0" borderId="31" applyNumberFormat="0" applyFill="0" applyAlignment="0" applyProtection="0">
      <alignment vertical="center"/>
    </xf>
    <xf numFmtId="0" fontId="18" fillId="0" borderId="0"/>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34" fillId="21" borderId="0" applyNumberFormat="0" applyBorder="0" applyAlignment="0" applyProtection="0">
      <alignment vertical="center"/>
    </xf>
    <xf numFmtId="0" fontId="49" fillId="31" borderId="0" applyNumberFormat="0" applyBorder="0" applyAlignment="0" applyProtection="0">
      <alignment vertical="center"/>
    </xf>
    <xf numFmtId="0" fontId="52" fillId="0" borderId="35" applyNumberFormat="0" applyFill="0" applyAlignment="0" applyProtection="0">
      <alignment vertical="center"/>
    </xf>
    <xf numFmtId="0" fontId="18" fillId="0" borderId="0"/>
    <xf numFmtId="0" fontId="39" fillId="7" borderId="0" applyNumberFormat="0" applyBorder="0" applyAlignment="0" applyProtection="0">
      <alignment vertical="center"/>
    </xf>
    <xf numFmtId="0" fontId="34" fillId="22" borderId="0" applyNumberFormat="0" applyBorder="0" applyAlignment="0" applyProtection="0">
      <alignment vertical="center"/>
    </xf>
    <xf numFmtId="0" fontId="49" fillId="40" borderId="0" applyNumberFormat="0" applyBorder="0" applyAlignment="0" applyProtection="0">
      <alignment vertical="center"/>
    </xf>
    <xf numFmtId="0" fontId="18" fillId="0" borderId="0"/>
    <xf numFmtId="0" fontId="49" fillId="14" borderId="0" applyNumberFormat="0" applyBorder="0" applyAlignment="0" applyProtection="0">
      <alignment vertical="center"/>
    </xf>
    <xf numFmtId="0" fontId="49" fillId="30" borderId="0" applyNumberFormat="0" applyBorder="0" applyAlignment="0" applyProtection="0">
      <alignment vertical="center"/>
    </xf>
    <xf numFmtId="0" fontId="61" fillId="0" borderId="31" applyNumberFormat="0" applyFill="0" applyAlignment="0" applyProtection="0">
      <alignment vertical="center"/>
    </xf>
    <xf numFmtId="0" fontId="44" fillId="16" borderId="0" applyNumberFormat="0" applyBorder="0" applyAlignment="0" applyProtection="0">
      <alignment vertical="center"/>
    </xf>
    <xf numFmtId="0" fontId="49" fillId="14" borderId="0" applyNumberFormat="0" applyBorder="0" applyAlignment="0" applyProtection="0">
      <alignment vertical="center"/>
    </xf>
    <xf numFmtId="0" fontId="60" fillId="0" borderId="40" applyNumberFormat="0" applyFill="0" applyAlignment="0" applyProtection="0">
      <alignment vertical="center"/>
    </xf>
    <xf numFmtId="0" fontId="44" fillId="43" borderId="0" applyNumberFormat="0" applyBorder="0" applyAlignment="0" applyProtection="0">
      <alignment vertical="center"/>
    </xf>
    <xf numFmtId="0" fontId="64" fillId="0" borderId="0"/>
    <xf numFmtId="0" fontId="50" fillId="24" borderId="0" applyNumberFormat="0" applyBorder="0" applyAlignment="0" applyProtection="0">
      <alignment vertical="center"/>
    </xf>
    <xf numFmtId="0" fontId="65" fillId="9" borderId="42" applyNumberFormat="0" applyAlignment="0" applyProtection="0">
      <alignment vertical="center"/>
    </xf>
    <xf numFmtId="0" fontId="34" fillId="24" borderId="0" applyNumberFormat="0" applyBorder="0" applyAlignment="0" applyProtection="0">
      <alignment vertical="center"/>
    </xf>
    <xf numFmtId="0" fontId="34" fillId="0" borderId="0">
      <alignment vertical="center"/>
    </xf>
    <xf numFmtId="0" fontId="34" fillId="0" borderId="0">
      <alignment vertical="center"/>
    </xf>
    <xf numFmtId="0" fontId="34" fillId="22" borderId="0" applyNumberFormat="0" applyBorder="0" applyAlignment="0" applyProtection="0">
      <alignment vertical="center"/>
    </xf>
    <xf numFmtId="0" fontId="56" fillId="0" borderId="36" applyNumberFormat="0" applyFill="0" applyAlignment="0" applyProtection="0">
      <alignment vertical="center"/>
    </xf>
    <xf numFmtId="0" fontId="43" fillId="9" borderId="32" applyNumberFormat="0" applyAlignment="0" applyProtection="0">
      <alignment vertical="center"/>
    </xf>
    <xf numFmtId="0" fontId="49" fillId="22" borderId="0" applyNumberFormat="0" applyBorder="0" applyAlignment="0" applyProtection="0">
      <alignment vertical="center"/>
    </xf>
    <xf numFmtId="0" fontId="22" fillId="0" borderId="0"/>
    <xf numFmtId="0" fontId="22" fillId="0" borderId="0"/>
    <xf numFmtId="0" fontId="34" fillId="21" borderId="0" applyNumberFormat="0" applyBorder="0" applyAlignment="0" applyProtection="0">
      <alignment vertical="center"/>
    </xf>
    <xf numFmtId="0" fontId="34" fillId="25" borderId="0" applyNumberFormat="0" applyBorder="0" applyAlignment="0" applyProtection="0">
      <alignment vertical="center"/>
    </xf>
    <xf numFmtId="0" fontId="58" fillId="34" borderId="37" applyNumberFormat="0" applyAlignment="0" applyProtection="0">
      <alignment vertical="center"/>
    </xf>
    <xf numFmtId="0" fontId="47" fillId="47"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39" fillId="7" borderId="0" applyNumberFormat="0" applyBorder="0" applyAlignment="0" applyProtection="0">
      <alignment vertical="center"/>
    </xf>
    <xf numFmtId="0" fontId="44" fillId="44" borderId="0" applyNumberFormat="0" applyBorder="0" applyAlignment="0" applyProtection="0">
      <alignment vertical="center"/>
    </xf>
    <xf numFmtId="0" fontId="39" fillId="7" borderId="0" applyNumberFormat="0" applyBorder="0" applyAlignment="0" applyProtection="0">
      <alignment vertical="center"/>
    </xf>
    <xf numFmtId="0" fontId="62" fillId="0" borderId="39" applyNumberFormat="0" applyFill="0" applyAlignment="0" applyProtection="0">
      <alignment vertical="center"/>
    </xf>
    <xf numFmtId="0" fontId="34" fillId="23" borderId="0" applyNumberFormat="0" applyBorder="0" applyAlignment="0" applyProtection="0">
      <alignment vertical="center"/>
    </xf>
    <xf numFmtId="0" fontId="49" fillId="31" borderId="0" applyNumberFormat="0" applyBorder="0" applyAlignment="0" applyProtection="0">
      <alignment vertical="center"/>
    </xf>
    <xf numFmtId="0" fontId="53" fillId="4" borderId="0" applyNumberFormat="0" applyBorder="0" applyAlignment="0" applyProtection="0">
      <alignment vertical="center"/>
    </xf>
    <xf numFmtId="0" fontId="34" fillId="36" borderId="0" applyNumberFormat="0" applyBorder="0" applyAlignment="0" applyProtection="0">
      <alignment vertical="center"/>
    </xf>
    <xf numFmtId="0" fontId="63" fillId="0" borderId="41" applyNumberFormat="0" applyFill="0" applyAlignment="0" applyProtection="0">
      <alignment vertical="center"/>
    </xf>
    <xf numFmtId="0" fontId="67" fillId="50" borderId="0" applyNumberFormat="0" applyBorder="0" applyAlignment="0" applyProtection="0">
      <alignment vertical="center"/>
    </xf>
    <xf numFmtId="0" fontId="50" fillId="24" borderId="0" applyNumberFormat="0" applyBorder="0" applyAlignment="0" applyProtection="0">
      <alignment vertical="center"/>
    </xf>
    <xf numFmtId="0" fontId="49" fillId="22" borderId="0" applyNumberFormat="0" applyBorder="0" applyAlignment="0" applyProtection="0">
      <alignment vertical="center"/>
    </xf>
    <xf numFmtId="0" fontId="18" fillId="0" borderId="0"/>
    <xf numFmtId="0" fontId="34" fillId="7" borderId="0" applyNumberFormat="0" applyBorder="0" applyAlignment="0" applyProtection="0">
      <alignment vertical="center"/>
    </xf>
    <xf numFmtId="0" fontId="66" fillId="46" borderId="0" applyNumberFormat="0" applyBorder="0" applyAlignment="0" applyProtection="0">
      <alignment vertical="center"/>
    </xf>
    <xf numFmtId="0" fontId="50" fillId="24" borderId="0" applyNumberFormat="0" applyBorder="0" applyAlignment="0" applyProtection="0">
      <alignment vertical="center"/>
    </xf>
    <xf numFmtId="0" fontId="49" fillId="14" borderId="0" applyNumberFormat="0" applyBorder="0" applyAlignment="0" applyProtection="0">
      <alignment vertical="center"/>
    </xf>
    <xf numFmtId="0" fontId="47" fillId="51" borderId="0" applyNumberFormat="0" applyBorder="0" applyAlignment="0" applyProtection="0">
      <alignment vertical="center"/>
    </xf>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44" fillId="19" borderId="0" applyNumberFormat="0" applyBorder="0" applyAlignment="0" applyProtection="0">
      <alignment vertical="center"/>
    </xf>
    <xf numFmtId="0" fontId="34" fillId="8" borderId="0" applyNumberFormat="0" applyBorder="0" applyAlignment="0" applyProtection="0">
      <alignment vertical="center"/>
    </xf>
    <xf numFmtId="0" fontId="49" fillId="14" borderId="0" applyNumberFormat="0" applyBorder="0" applyAlignment="0" applyProtection="0">
      <alignment vertical="center"/>
    </xf>
    <xf numFmtId="0" fontId="39" fillId="7" borderId="0" applyNumberFormat="0" applyBorder="0" applyAlignment="0" applyProtection="0">
      <alignment vertical="center"/>
    </xf>
    <xf numFmtId="0" fontId="34" fillId="23" borderId="0" applyNumberFormat="0" applyBorder="0" applyAlignment="0" applyProtection="0">
      <alignment vertical="center"/>
    </xf>
    <xf numFmtId="0" fontId="18" fillId="0" borderId="0"/>
    <xf numFmtId="0" fontId="50" fillId="24" borderId="0" applyNumberFormat="0" applyBorder="0" applyAlignment="0" applyProtection="0">
      <alignment vertical="center"/>
    </xf>
    <xf numFmtId="0" fontId="34" fillId="35"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7" fillId="49"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4" fillId="21" borderId="0" applyNumberFormat="0" applyBorder="0" applyAlignment="0" applyProtection="0">
      <alignment vertical="center"/>
    </xf>
    <xf numFmtId="0" fontId="22" fillId="0" borderId="0"/>
    <xf numFmtId="0" fontId="47" fillId="33" borderId="0" applyNumberFormat="0" applyBorder="0" applyAlignment="0" applyProtection="0">
      <alignment vertical="center"/>
    </xf>
    <xf numFmtId="0" fontId="22" fillId="0" borderId="0"/>
    <xf numFmtId="0" fontId="18" fillId="0" borderId="0"/>
    <xf numFmtId="0" fontId="22" fillId="0" borderId="0"/>
    <xf numFmtId="0" fontId="47" fillId="48" borderId="0" applyNumberFormat="0" applyBorder="0" applyAlignment="0" applyProtection="0">
      <alignment vertical="center"/>
    </xf>
    <xf numFmtId="0" fontId="50" fillId="24" borderId="0" applyNumberFormat="0" applyBorder="0" applyAlignment="0" applyProtection="0">
      <alignment vertical="center"/>
    </xf>
    <xf numFmtId="0" fontId="34" fillId="21" borderId="0" applyNumberFormat="0" applyBorder="0" applyAlignment="0" applyProtection="0">
      <alignment vertical="center"/>
    </xf>
    <xf numFmtId="0" fontId="22" fillId="0" borderId="0"/>
    <xf numFmtId="0" fontId="47" fillId="39" borderId="0" applyNumberFormat="0" applyBorder="0" applyAlignment="0" applyProtection="0">
      <alignment vertical="center"/>
    </xf>
    <xf numFmtId="0" fontId="49" fillId="26" borderId="0" applyNumberFormat="0" applyBorder="0" applyAlignment="0" applyProtection="0">
      <alignment vertical="center"/>
    </xf>
    <xf numFmtId="0" fontId="18" fillId="0" borderId="0"/>
    <xf numFmtId="0" fontId="50" fillId="24" borderId="0" applyNumberFormat="0" applyBorder="0" applyAlignment="0" applyProtection="0">
      <alignment vertical="center"/>
    </xf>
    <xf numFmtId="0" fontId="44" fillId="13" borderId="0" applyNumberFormat="0" applyBorder="0" applyAlignment="0" applyProtection="0">
      <alignment vertical="center"/>
    </xf>
    <xf numFmtId="0" fontId="44" fillId="11" borderId="0" applyNumberFormat="0" applyBorder="0" applyAlignment="0" applyProtection="0">
      <alignment vertical="center"/>
    </xf>
    <xf numFmtId="0" fontId="47" fillId="42" borderId="0" applyNumberFormat="0" applyBorder="0" applyAlignment="0" applyProtection="0">
      <alignment vertical="center"/>
    </xf>
    <xf numFmtId="0" fontId="47" fillId="41" borderId="0" applyNumberFormat="0" applyBorder="0" applyAlignment="0" applyProtection="0">
      <alignment vertical="center"/>
    </xf>
    <xf numFmtId="0" fontId="49" fillId="28" borderId="0" applyNumberFormat="0" applyBorder="0" applyAlignment="0" applyProtection="0">
      <alignment vertical="center"/>
    </xf>
    <xf numFmtId="0" fontId="44" fillId="52" borderId="0" applyNumberFormat="0" applyBorder="0" applyAlignment="0" applyProtection="0">
      <alignment vertical="center"/>
    </xf>
    <xf numFmtId="0" fontId="49" fillId="22" borderId="0" applyNumberFormat="0" applyBorder="0" applyAlignment="0" applyProtection="0">
      <alignment vertical="center"/>
    </xf>
    <xf numFmtId="0" fontId="18" fillId="0" borderId="0"/>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47" fillId="32" borderId="0" applyNumberFormat="0" applyBorder="0" applyAlignment="0" applyProtection="0">
      <alignment vertical="center"/>
    </xf>
    <xf numFmtId="0" fontId="44" fillId="53" borderId="0" applyNumberFormat="0" applyBorder="0" applyAlignment="0" applyProtection="0">
      <alignment vertical="center"/>
    </xf>
    <xf numFmtId="0" fontId="50" fillId="24" borderId="0" applyNumberFormat="0" applyBorder="0" applyAlignment="0" applyProtection="0">
      <alignment vertical="center"/>
    </xf>
    <xf numFmtId="0" fontId="18" fillId="0" borderId="0"/>
    <xf numFmtId="0" fontId="34" fillId="14" borderId="0" applyNumberFormat="0" applyBorder="0" applyAlignment="0" applyProtection="0">
      <alignment vertical="center"/>
    </xf>
    <xf numFmtId="0" fontId="44" fillId="45" borderId="0" applyNumberFormat="0" applyBorder="0" applyAlignment="0" applyProtection="0">
      <alignment vertical="center"/>
    </xf>
    <xf numFmtId="0" fontId="53" fillId="4" borderId="0" applyNumberFormat="0" applyBorder="0" applyAlignment="0" applyProtection="0">
      <alignment vertical="center"/>
    </xf>
    <xf numFmtId="0" fontId="49" fillId="27" borderId="0" applyNumberFormat="0" applyBorder="0" applyAlignment="0" applyProtection="0">
      <alignment vertical="center"/>
    </xf>
    <xf numFmtId="0" fontId="34" fillId="7" borderId="0" applyNumberFormat="0" applyBorder="0" applyAlignment="0" applyProtection="0">
      <alignment vertical="center"/>
    </xf>
    <xf numFmtId="0" fontId="47" fillId="54" borderId="0" applyNumberFormat="0" applyBorder="0" applyAlignment="0" applyProtection="0">
      <alignment vertical="center"/>
    </xf>
    <xf numFmtId="0" fontId="34" fillId="24" borderId="0" applyNumberFormat="0" applyBorder="0" applyAlignment="0" applyProtection="0">
      <alignment vertical="center"/>
    </xf>
    <xf numFmtId="0" fontId="50" fillId="24" borderId="0" applyNumberFormat="0" applyBorder="0" applyAlignment="0" applyProtection="0">
      <alignment vertical="center"/>
    </xf>
    <xf numFmtId="0" fontId="44" fillId="55"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8" fillId="0" borderId="0"/>
    <xf numFmtId="0" fontId="18" fillId="0" borderId="0"/>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50" fillId="24" borderId="0" applyNumberFormat="0" applyBorder="0" applyAlignment="0" applyProtection="0">
      <alignment vertical="center"/>
    </xf>
    <xf numFmtId="0" fontId="18" fillId="0" borderId="0"/>
    <xf numFmtId="0" fontId="50" fillId="24" borderId="0" applyNumberFormat="0" applyBorder="0" applyAlignment="0" applyProtection="0">
      <alignment vertical="center"/>
    </xf>
    <xf numFmtId="0" fontId="18" fillId="0" borderId="0"/>
    <xf numFmtId="0" fontId="34" fillId="22" borderId="0" applyNumberFormat="0" applyBorder="0" applyAlignment="0" applyProtection="0">
      <alignment vertical="center"/>
    </xf>
    <xf numFmtId="0" fontId="49" fillId="31" borderId="0" applyNumberFormat="0" applyBorder="0" applyAlignment="0" applyProtection="0">
      <alignment vertical="center"/>
    </xf>
    <xf numFmtId="0" fontId="34" fillId="22" borderId="0" applyNumberFormat="0" applyBorder="0" applyAlignment="0" applyProtection="0">
      <alignment vertical="center"/>
    </xf>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18" fillId="0" borderId="0"/>
    <xf numFmtId="0" fontId="49" fillId="30" borderId="0" applyNumberFormat="0" applyBorder="0" applyAlignment="0" applyProtection="0">
      <alignment vertical="center"/>
    </xf>
    <xf numFmtId="0" fontId="49" fillId="37" borderId="0" applyNumberFormat="0" applyBorder="0" applyAlignment="0" applyProtection="0">
      <alignment vertical="center"/>
    </xf>
    <xf numFmtId="0" fontId="22" fillId="0" borderId="0"/>
    <xf numFmtId="0" fontId="18" fillId="0" borderId="0"/>
    <xf numFmtId="0" fontId="49" fillId="26" borderId="0" applyNumberFormat="0" applyBorder="0" applyAlignment="0" applyProtection="0">
      <alignment vertical="center"/>
    </xf>
    <xf numFmtId="0" fontId="39" fillId="7" borderId="0" applyNumberFormat="0" applyBorder="0" applyAlignment="0" applyProtection="0">
      <alignment vertical="center"/>
    </xf>
    <xf numFmtId="0" fontId="34" fillId="25" borderId="0" applyNumberFormat="0" applyBorder="0" applyAlignment="0" applyProtection="0">
      <alignment vertical="center"/>
    </xf>
    <xf numFmtId="0" fontId="18" fillId="0" borderId="0"/>
    <xf numFmtId="0" fontId="18" fillId="0" borderId="0"/>
    <xf numFmtId="0" fontId="49" fillId="31" borderId="0" applyNumberFormat="0" applyBorder="0" applyAlignment="0" applyProtection="0">
      <alignment vertical="center"/>
    </xf>
    <xf numFmtId="0" fontId="49" fillId="28" borderId="0" applyNumberFormat="0" applyBorder="0" applyAlignment="0" applyProtection="0">
      <alignment vertical="center"/>
    </xf>
    <xf numFmtId="0" fontId="34" fillId="8" borderId="0" applyNumberFormat="0" applyBorder="0" applyAlignment="0" applyProtection="0">
      <alignment vertical="center"/>
    </xf>
    <xf numFmtId="0" fontId="18" fillId="0" borderId="0"/>
    <xf numFmtId="0" fontId="34" fillId="36" borderId="0" applyNumberFormat="0" applyBorder="0" applyAlignment="0" applyProtection="0">
      <alignment vertical="center"/>
    </xf>
    <xf numFmtId="0" fontId="69" fillId="0" borderId="0" applyNumberFormat="0" applyFill="0" applyBorder="0" applyAlignment="0" applyProtection="0">
      <alignment vertical="center"/>
    </xf>
    <xf numFmtId="0" fontId="34" fillId="8" borderId="0" applyNumberFormat="0" applyBorder="0" applyAlignment="0" applyProtection="0">
      <alignment vertical="center"/>
    </xf>
    <xf numFmtId="0" fontId="50" fillId="24" borderId="0" applyNumberFormat="0" applyBorder="0" applyAlignment="0" applyProtection="0">
      <alignment vertical="center"/>
    </xf>
    <xf numFmtId="0" fontId="49" fillId="28" borderId="0" applyNumberFormat="0" applyBorder="0" applyAlignment="0" applyProtection="0">
      <alignment vertical="center"/>
    </xf>
    <xf numFmtId="0" fontId="18" fillId="0" borderId="0"/>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14" borderId="0" applyNumberFormat="0" applyBorder="0" applyAlignment="0" applyProtection="0">
      <alignment vertical="center"/>
    </xf>
    <xf numFmtId="0" fontId="34" fillId="24" borderId="0" applyNumberFormat="0" applyBorder="0" applyAlignment="0" applyProtection="0">
      <alignment vertical="center"/>
    </xf>
    <xf numFmtId="0" fontId="49" fillId="14" borderId="0" applyNumberFormat="0" applyBorder="0" applyAlignment="0" applyProtection="0">
      <alignment vertical="center"/>
    </xf>
    <xf numFmtId="0" fontId="34" fillId="25" borderId="0" applyNumberFormat="0" applyBorder="0" applyAlignment="0" applyProtection="0">
      <alignment vertical="center"/>
    </xf>
    <xf numFmtId="0" fontId="50" fillId="24" borderId="0" applyNumberFormat="0" applyBorder="0" applyAlignment="0" applyProtection="0">
      <alignment vertical="center"/>
    </xf>
    <xf numFmtId="0" fontId="70"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9" fillId="7" borderId="0" applyNumberFormat="0" applyBorder="0" applyAlignment="0" applyProtection="0">
      <alignment vertical="center"/>
    </xf>
    <xf numFmtId="0" fontId="34" fillId="25"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14" borderId="0" applyNumberFormat="0" applyBorder="0" applyAlignment="0" applyProtection="0">
      <alignment vertical="center"/>
    </xf>
    <xf numFmtId="0" fontId="49" fillId="22"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5"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5" borderId="0" applyNumberFormat="0" applyBorder="0" applyAlignment="0" applyProtection="0">
      <alignment vertical="center"/>
    </xf>
    <xf numFmtId="0" fontId="34" fillId="14" borderId="0" applyNumberFormat="0" applyBorder="0" applyAlignment="0" applyProtection="0">
      <alignment vertical="center"/>
    </xf>
    <xf numFmtId="0" fontId="34" fillId="25" borderId="0" applyNumberFormat="0" applyBorder="0" applyAlignment="0" applyProtection="0">
      <alignment vertical="center"/>
    </xf>
    <xf numFmtId="0" fontId="34" fillId="14" borderId="0" applyNumberFormat="0" applyBorder="0" applyAlignment="0" applyProtection="0">
      <alignment vertical="center"/>
    </xf>
    <xf numFmtId="0" fontId="49" fillId="27" borderId="0" applyNumberFormat="0" applyBorder="0" applyAlignment="0" applyProtection="0">
      <alignment vertical="center"/>
    </xf>
    <xf numFmtId="0" fontId="50" fillId="24" borderId="0" applyNumberFormat="0" applyBorder="0" applyAlignment="0" applyProtection="0">
      <alignment vertical="center"/>
    </xf>
    <xf numFmtId="0" fontId="34" fillId="25" borderId="0" applyNumberFormat="0" applyBorder="0" applyAlignment="0" applyProtection="0">
      <alignment vertical="center"/>
    </xf>
    <xf numFmtId="0" fontId="39" fillId="7" borderId="0" applyNumberFormat="0" applyBorder="0" applyAlignment="0" applyProtection="0">
      <alignment vertical="center"/>
    </xf>
    <xf numFmtId="0" fontId="34" fillId="35" borderId="0" applyNumberFormat="0" applyBorder="0" applyAlignment="0" applyProtection="0">
      <alignment vertical="center"/>
    </xf>
    <xf numFmtId="0" fontId="34" fillId="25" borderId="0" applyNumberFormat="0" applyBorder="0" applyAlignment="0" applyProtection="0">
      <alignment vertical="center"/>
    </xf>
    <xf numFmtId="0" fontId="39" fillId="7" borderId="0" applyNumberFormat="0" applyBorder="0" applyAlignment="0" applyProtection="0">
      <alignment vertical="center"/>
    </xf>
    <xf numFmtId="0" fontId="34" fillId="35" borderId="0" applyNumberFormat="0" applyBorder="0" applyAlignment="0" applyProtection="0">
      <alignment vertical="center"/>
    </xf>
    <xf numFmtId="0" fontId="39" fillId="7" borderId="0" applyNumberFormat="0" applyBorder="0" applyAlignment="0" applyProtection="0">
      <alignment vertical="center"/>
    </xf>
    <xf numFmtId="0" fontId="34" fillId="25" borderId="0" applyNumberFormat="0" applyBorder="0" applyAlignment="0" applyProtection="0">
      <alignment vertical="center"/>
    </xf>
    <xf numFmtId="0" fontId="39" fillId="7" borderId="0" applyNumberFormat="0" applyBorder="0" applyAlignment="0" applyProtection="0">
      <alignment vertical="center"/>
    </xf>
    <xf numFmtId="0" fontId="34" fillId="25" borderId="0" applyNumberFormat="0" applyBorder="0" applyAlignment="0" applyProtection="0">
      <alignment vertical="center"/>
    </xf>
    <xf numFmtId="0" fontId="49" fillId="26"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2"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9" fillId="26" borderId="0" applyNumberFormat="0" applyBorder="0" applyAlignment="0" applyProtection="0">
      <alignment vertical="center"/>
    </xf>
    <xf numFmtId="0" fontId="39" fillId="7" borderId="0" applyNumberFormat="0" applyBorder="0" applyAlignment="0" applyProtection="0">
      <alignment vertical="center"/>
    </xf>
    <xf numFmtId="0" fontId="34" fillId="25" borderId="0" applyNumberFormat="0" applyBorder="0" applyAlignment="0" applyProtection="0">
      <alignment vertical="center"/>
    </xf>
    <xf numFmtId="0" fontId="39" fillId="7"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50" fillId="24"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9" fillId="26" borderId="0" applyNumberFormat="0" applyBorder="0" applyAlignment="0" applyProtection="0">
      <alignment vertical="center"/>
    </xf>
    <xf numFmtId="0" fontId="22" fillId="0" borderId="0" applyFont="0" applyFill="0" applyBorder="0" applyAlignment="0" applyProtection="0"/>
    <xf numFmtId="0" fontId="34" fillId="25" borderId="0" applyNumberFormat="0" applyBorder="0" applyAlignment="0" applyProtection="0">
      <alignment vertical="center"/>
    </xf>
    <xf numFmtId="0" fontId="51" fillId="0" borderId="34" applyNumberFormat="0" applyFill="0" applyAlignment="0" applyProtection="0">
      <alignment vertical="center"/>
    </xf>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22" fillId="0" borderId="0"/>
    <xf numFmtId="0" fontId="34" fillId="7" borderId="0" applyNumberFormat="0" applyBorder="0" applyAlignment="0" applyProtection="0">
      <alignment vertical="center"/>
    </xf>
    <xf numFmtId="0" fontId="34" fillId="24" borderId="0" applyNumberFormat="0" applyBorder="0" applyAlignment="0" applyProtection="0">
      <alignment vertical="center"/>
    </xf>
    <xf numFmtId="0" fontId="49" fillId="22"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9" fillId="7"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2" borderId="0" applyNumberFormat="0" applyBorder="0" applyAlignment="0" applyProtection="0">
      <alignment vertical="center"/>
    </xf>
    <xf numFmtId="0" fontId="34" fillId="24" borderId="0" applyNumberFormat="0" applyBorder="0" applyAlignment="0" applyProtection="0">
      <alignment vertical="center"/>
    </xf>
    <xf numFmtId="0" fontId="34" fillId="22" borderId="0" applyNumberFormat="0" applyBorder="0" applyAlignment="0" applyProtection="0">
      <alignment vertical="center"/>
    </xf>
    <xf numFmtId="0" fontId="34" fillId="36" borderId="0" applyNumberFormat="0" applyBorder="0" applyAlignment="0" applyProtection="0">
      <alignment vertical="center"/>
    </xf>
    <xf numFmtId="0" fontId="50" fillId="24" borderId="0" applyNumberFormat="0" applyBorder="0" applyAlignment="0" applyProtection="0">
      <alignment vertical="center"/>
    </xf>
    <xf numFmtId="0" fontId="34" fillId="24" borderId="0" applyNumberFormat="0" applyBorder="0" applyAlignment="0" applyProtection="0">
      <alignment vertical="center"/>
    </xf>
    <xf numFmtId="0" fontId="49" fillId="27" borderId="0" applyNumberFormat="0" applyBorder="0" applyAlignment="0" applyProtection="0">
      <alignment vertical="center"/>
    </xf>
    <xf numFmtId="0" fontId="34" fillId="24" borderId="0" applyNumberFormat="0" applyBorder="0" applyAlignment="0" applyProtection="0">
      <alignment vertical="center"/>
    </xf>
    <xf numFmtId="0" fontId="18" fillId="0" borderId="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0" fillId="24" borderId="0" applyNumberFormat="0" applyBorder="0" applyAlignment="0" applyProtection="0">
      <alignment vertical="center"/>
    </xf>
    <xf numFmtId="0" fontId="49" fillId="22"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34" fillId="7" borderId="0" applyNumberFormat="0" applyBorder="0" applyAlignment="0" applyProtection="0">
      <alignment vertical="center"/>
    </xf>
    <xf numFmtId="0" fontId="34" fillId="24" borderId="0" applyNumberFormat="0" applyBorder="0" applyAlignment="0" applyProtection="0">
      <alignment vertical="center"/>
    </xf>
    <xf numFmtId="0" fontId="49" fillId="14" borderId="0" applyNumberFormat="0" applyBorder="0" applyAlignment="0" applyProtection="0">
      <alignment vertical="center"/>
    </xf>
    <xf numFmtId="0" fontId="22" fillId="0" borderId="0"/>
    <xf numFmtId="0" fontId="22" fillId="0" borderId="0"/>
    <xf numFmtId="0" fontId="34" fillId="24" borderId="0" applyNumberFormat="0" applyBorder="0" applyAlignment="0" applyProtection="0">
      <alignment vertical="center"/>
    </xf>
    <xf numFmtId="0" fontId="49" fillId="26" borderId="0" applyNumberFormat="0" applyBorder="0" applyAlignment="0" applyProtection="0">
      <alignment vertical="center"/>
    </xf>
    <xf numFmtId="0" fontId="22" fillId="0" borderId="0"/>
    <xf numFmtId="0" fontId="9" fillId="0" borderId="0" applyNumberFormat="0" applyFont="0" applyFill="0" applyBorder="0" applyAlignment="0" applyProtection="0"/>
    <xf numFmtId="0" fontId="34" fillId="24" borderId="0" applyNumberFormat="0" applyBorder="0" applyAlignment="0" applyProtection="0">
      <alignment vertical="center"/>
    </xf>
    <xf numFmtId="0" fontId="49" fillId="22" borderId="0" applyNumberFormat="0" applyBorder="0" applyAlignment="0" applyProtection="0">
      <alignment vertical="center"/>
    </xf>
    <xf numFmtId="0" fontId="22" fillId="0" borderId="0"/>
    <xf numFmtId="0" fontId="34" fillId="7" borderId="0" applyNumberFormat="0" applyBorder="0" applyAlignment="0" applyProtection="0">
      <alignment vertical="center"/>
    </xf>
    <xf numFmtId="0" fontId="34" fillId="24"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34" fillId="24" borderId="0" applyNumberFormat="0" applyBorder="0" applyAlignment="0" applyProtection="0">
      <alignment vertical="center"/>
    </xf>
    <xf numFmtId="0" fontId="49" fillId="22" borderId="0" applyNumberFormat="0" applyBorder="0" applyAlignment="0" applyProtection="0">
      <alignment vertical="center"/>
    </xf>
    <xf numFmtId="0" fontId="34" fillId="24" borderId="0" applyNumberFormat="0" applyBorder="0" applyAlignment="0" applyProtection="0">
      <alignment vertical="center"/>
    </xf>
    <xf numFmtId="0" fontId="50"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1" fillId="0" borderId="34" applyNumberFormat="0" applyFill="0" applyAlignment="0" applyProtection="0">
      <alignment vertical="center"/>
    </xf>
    <xf numFmtId="0" fontId="34" fillId="8" borderId="0" applyNumberFormat="0" applyBorder="0" applyAlignment="0" applyProtection="0">
      <alignment vertical="center"/>
    </xf>
    <xf numFmtId="0" fontId="22" fillId="0" borderId="0"/>
    <xf numFmtId="0" fontId="22" fillId="0" borderId="0"/>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9" fillId="7" borderId="0" applyNumberFormat="0" applyBorder="0" applyAlignment="0" applyProtection="0">
      <alignment vertical="center"/>
    </xf>
    <xf numFmtId="0" fontId="34" fillId="7" borderId="0" applyNumberFormat="0" applyBorder="0" applyAlignment="0" applyProtection="0">
      <alignment vertical="center"/>
    </xf>
    <xf numFmtId="0" fontId="34" fillId="2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9" fillId="22" borderId="0" applyNumberFormat="0" applyBorder="0" applyAlignment="0" applyProtection="0">
      <alignment vertical="center"/>
    </xf>
    <xf numFmtId="0" fontId="34" fillId="35" borderId="0" applyNumberFormat="0" applyBorder="0" applyAlignment="0" applyProtection="0">
      <alignment vertical="center"/>
    </xf>
    <xf numFmtId="0" fontId="34" fillId="7" borderId="0" applyNumberFormat="0" applyBorder="0" applyAlignment="0" applyProtection="0">
      <alignment vertical="center"/>
    </xf>
    <xf numFmtId="0" fontId="39" fillId="7" borderId="0" applyNumberFormat="0" applyBorder="0" applyAlignment="0" applyProtection="0">
      <alignment vertical="center"/>
    </xf>
    <xf numFmtId="0" fontId="49" fillId="22" borderId="0" applyNumberFormat="0" applyBorder="0" applyAlignment="0" applyProtection="0">
      <alignment vertical="center"/>
    </xf>
    <xf numFmtId="0" fontId="50" fillId="24" borderId="0" applyNumberFormat="0" applyBorder="0" applyAlignment="0" applyProtection="0">
      <alignment vertical="center"/>
    </xf>
    <xf numFmtId="0" fontId="34" fillId="35" borderId="0" applyNumberFormat="0" applyBorder="0" applyAlignment="0" applyProtection="0">
      <alignment vertical="center"/>
    </xf>
    <xf numFmtId="0" fontId="34" fillId="7" borderId="0" applyNumberFormat="0" applyBorder="0" applyAlignment="0" applyProtection="0">
      <alignment vertical="center"/>
    </xf>
    <xf numFmtId="0" fontId="50" fillId="24" borderId="0" applyNumberFormat="0" applyBorder="0" applyAlignment="0" applyProtection="0">
      <alignment vertical="center"/>
    </xf>
    <xf numFmtId="0" fontId="34" fillId="7" borderId="0" applyNumberFormat="0" applyBorder="0" applyAlignment="0" applyProtection="0">
      <alignment vertical="center"/>
    </xf>
    <xf numFmtId="0" fontId="22" fillId="0" borderId="0"/>
    <xf numFmtId="0" fontId="34" fillId="7" borderId="0" applyNumberFormat="0" applyBorder="0" applyAlignment="0" applyProtection="0">
      <alignment vertical="center"/>
    </xf>
    <xf numFmtId="0" fontId="34" fillId="21"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34" fillId="7" borderId="0" applyNumberFormat="0" applyBorder="0" applyAlignment="0" applyProtection="0">
      <alignment vertical="center"/>
    </xf>
    <xf numFmtId="0" fontId="34" fillId="21" borderId="0" applyNumberFormat="0" applyBorder="0" applyAlignment="0" applyProtection="0">
      <alignment vertical="center"/>
    </xf>
    <xf numFmtId="0" fontId="22" fillId="0" borderId="0"/>
    <xf numFmtId="0" fontId="34" fillId="7"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34" fillId="7"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53" fillId="4" borderId="0" applyNumberFormat="0" applyBorder="0" applyAlignment="0" applyProtection="0">
      <alignment vertical="center"/>
    </xf>
    <xf numFmtId="0" fontId="50" fillId="24" borderId="0" applyNumberFormat="0" applyBorder="0" applyAlignment="0" applyProtection="0">
      <alignment vertical="center"/>
    </xf>
    <xf numFmtId="0" fontId="34" fillId="35" borderId="0" applyNumberFormat="0" applyBorder="0" applyAlignment="0" applyProtection="0">
      <alignment vertical="center"/>
    </xf>
    <xf numFmtId="0" fontId="49" fillId="27" borderId="0" applyNumberFormat="0" applyBorder="0" applyAlignment="0" applyProtection="0">
      <alignment vertical="center"/>
    </xf>
    <xf numFmtId="0" fontId="22" fillId="0" borderId="0"/>
    <xf numFmtId="0" fontId="22"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22" fillId="0" borderId="0"/>
    <xf numFmtId="0" fontId="22" fillId="0" borderId="0"/>
    <xf numFmtId="0" fontId="49" fillId="30" borderId="0" applyNumberFormat="0" applyBorder="0" applyAlignment="0" applyProtection="0">
      <alignment vertical="center"/>
    </xf>
    <xf numFmtId="0" fontId="34" fillId="7" borderId="0" applyNumberFormat="0" applyBorder="0" applyAlignment="0" applyProtection="0">
      <alignment vertical="center"/>
    </xf>
    <xf numFmtId="0" fontId="49" fillId="30"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7" borderId="0" applyNumberFormat="0" applyBorder="0" applyAlignment="0" applyProtection="0">
      <alignment vertical="center"/>
    </xf>
    <xf numFmtId="0" fontId="49" fillId="30" borderId="0" applyNumberFormat="0" applyBorder="0" applyAlignment="0" applyProtection="0">
      <alignment vertical="center"/>
    </xf>
    <xf numFmtId="0" fontId="34" fillId="21" borderId="0" applyNumberFormat="0" applyBorder="0" applyAlignment="0" applyProtection="0">
      <alignment vertical="center"/>
    </xf>
    <xf numFmtId="0" fontId="22" fillId="0" borderId="0"/>
    <xf numFmtId="0" fontId="22" fillId="0" borderId="0"/>
    <xf numFmtId="0" fontId="34" fillId="7" borderId="0" applyNumberFormat="0" applyBorder="0" applyAlignment="0" applyProtection="0">
      <alignment vertical="center"/>
    </xf>
    <xf numFmtId="0" fontId="34" fillId="23" borderId="0" applyNumberFormat="0" applyBorder="0" applyAlignment="0" applyProtection="0">
      <alignment vertical="center"/>
    </xf>
    <xf numFmtId="0" fontId="34" fillId="7" borderId="0" applyNumberFormat="0" applyBorder="0" applyAlignment="0" applyProtection="0">
      <alignment vertical="center"/>
    </xf>
    <xf numFmtId="0" fontId="22" fillId="0" borderId="0"/>
    <xf numFmtId="0" fontId="22" fillId="0" borderId="0"/>
    <xf numFmtId="0" fontId="49" fillId="30" borderId="0" applyNumberFormat="0" applyBorder="0" applyAlignment="0" applyProtection="0">
      <alignment vertical="center"/>
    </xf>
    <xf numFmtId="0" fontId="34" fillId="7" borderId="0" applyNumberFormat="0" applyBorder="0" applyAlignment="0" applyProtection="0">
      <alignment vertical="center"/>
    </xf>
    <xf numFmtId="0" fontId="22" fillId="0" borderId="0"/>
    <xf numFmtId="0" fontId="22" fillId="0" borderId="0"/>
    <xf numFmtId="0" fontId="49" fillId="30" borderId="0" applyNumberFormat="0" applyBorder="0" applyAlignment="0" applyProtection="0">
      <alignment vertical="center"/>
    </xf>
    <xf numFmtId="0" fontId="39"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9" fillId="30" borderId="0" applyNumberFormat="0" applyBorder="0" applyAlignment="0" applyProtection="0">
      <alignment vertical="center"/>
    </xf>
    <xf numFmtId="0" fontId="39" fillId="7" borderId="0" applyNumberFormat="0" applyBorder="0" applyAlignment="0" applyProtection="0">
      <alignment vertical="center"/>
    </xf>
    <xf numFmtId="0" fontId="34" fillId="7" borderId="0" applyNumberFormat="0" applyBorder="0" applyAlignment="0" applyProtection="0">
      <alignment vertical="center"/>
    </xf>
    <xf numFmtId="0" fontId="49" fillId="30"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8" borderId="0" applyNumberFormat="0" applyBorder="0" applyAlignment="0" applyProtection="0">
      <alignment vertical="center"/>
    </xf>
    <xf numFmtId="0" fontId="53" fillId="4" borderId="0" applyNumberFormat="0" applyBorder="0" applyAlignment="0" applyProtection="0">
      <alignment vertical="center"/>
    </xf>
    <xf numFmtId="0" fontId="49" fillId="27"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34" fillId="21" borderId="0" applyNumberFormat="0" applyBorder="0" applyAlignment="0" applyProtection="0">
      <alignment vertical="center"/>
    </xf>
    <xf numFmtId="0" fontId="22" fillId="0" borderId="0"/>
    <xf numFmtId="0" fontId="22" fillId="0" borderId="0"/>
    <xf numFmtId="0" fontId="34" fillId="21"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22" fillId="0" borderId="0"/>
    <xf numFmtId="0" fontId="34" fillId="21"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8" borderId="0" applyNumberFormat="0" applyBorder="0" applyAlignment="0" applyProtection="0">
      <alignment vertical="center"/>
    </xf>
    <xf numFmtId="0" fontId="34" fillId="21" borderId="0" applyNumberFormat="0" applyBorder="0" applyAlignment="0" applyProtection="0">
      <alignment vertical="center"/>
    </xf>
    <xf numFmtId="0" fontId="34" fillId="8"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9" fillId="30" borderId="0" applyNumberFormat="0" applyBorder="0" applyAlignment="0" applyProtection="0">
      <alignment vertical="center"/>
    </xf>
    <xf numFmtId="0" fontId="34" fillId="21" borderId="0" applyNumberFormat="0" applyBorder="0" applyAlignment="0" applyProtection="0">
      <alignment vertical="center"/>
    </xf>
    <xf numFmtId="0" fontId="50" fillId="24"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22" fillId="0" borderId="0"/>
    <xf numFmtId="0" fontId="22" fillId="0" borderId="0"/>
    <xf numFmtId="0" fontId="49" fillId="14" borderId="0" applyNumberFormat="0" applyBorder="0" applyAlignment="0" applyProtection="0">
      <alignment vertical="center"/>
    </xf>
    <xf numFmtId="0" fontId="49" fillId="30" borderId="0" applyNumberFormat="0" applyBorder="0" applyAlignment="0" applyProtection="0">
      <alignment vertical="center"/>
    </xf>
    <xf numFmtId="0" fontId="34" fillId="21" borderId="0" applyNumberFormat="0" applyBorder="0" applyAlignment="0" applyProtection="0">
      <alignment vertical="center"/>
    </xf>
    <xf numFmtId="0" fontId="49" fillId="14" borderId="0" applyNumberFormat="0" applyBorder="0" applyAlignment="0" applyProtection="0">
      <alignment vertical="center"/>
    </xf>
    <xf numFmtId="0" fontId="34" fillId="21" borderId="0" applyNumberFormat="0" applyBorder="0" applyAlignment="0" applyProtection="0">
      <alignment vertical="center"/>
    </xf>
    <xf numFmtId="0" fontId="49" fillId="30"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4" fillId="21" borderId="0" applyNumberFormat="0" applyBorder="0" applyAlignment="0" applyProtection="0">
      <alignment vertical="center"/>
    </xf>
    <xf numFmtId="0" fontId="22" fillId="38" borderId="38" applyNumberFormat="0" applyFont="0" applyAlignment="0" applyProtection="0">
      <alignment vertical="center"/>
    </xf>
    <xf numFmtId="0" fontId="49" fillId="14" borderId="0" applyNumberFormat="0" applyBorder="0" applyAlignment="0" applyProtection="0">
      <alignment vertical="center"/>
    </xf>
    <xf numFmtId="0" fontId="39" fillId="7" borderId="0" applyNumberFormat="0" applyBorder="0" applyAlignment="0" applyProtection="0">
      <alignment vertical="center"/>
    </xf>
    <xf numFmtId="0" fontId="34" fillId="21" borderId="0" applyNumberFormat="0" applyBorder="0" applyAlignment="0" applyProtection="0">
      <alignment vertical="center"/>
    </xf>
    <xf numFmtId="0" fontId="49" fillId="58" borderId="0" applyNumberFormat="0" applyBorder="0" applyAlignment="0" applyProtection="0">
      <alignment vertical="center"/>
    </xf>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34" fillId="21" borderId="0" applyNumberFormat="0" applyBorder="0" applyAlignment="0" applyProtection="0">
      <alignment vertical="center"/>
    </xf>
    <xf numFmtId="0" fontId="39" fillId="7" borderId="0" applyNumberFormat="0" applyBorder="0" applyAlignment="0" applyProtection="0">
      <alignment vertical="center"/>
    </xf>
    <xf numFmtId="0" fontId="49" fillId="14" borderId="0" applyNumberFormat="0" applyBorder="0" applyAlignment="0" applyProtection="0">
      <alignment vertical="center"/>
    </xf>
    <xf numFmtId="0" fontId="34" fillId="21" borderId="0" applyNumberFormat="0" applyBorder="0" applyAlignment="0" applyProtection="0">
      <alignment vertical="center"/>
    </xf>
    <xf numFmtId="0" fontId="34" fillId="35" borderId="0" applyNumberFormat="0" applyBorder="0" applyAlignment="0" applyProtection="0">
      <alignment vertical="center"/>
    </xf>
    <xf numFmtId="0" fontId="50" fillId="24" borderId="0" applyNumberFormat="0" applyBorder="0" applyAlignment="0" applyProtection="0">
      <alignment vertical="center"/>
    </xf>
    <xf numFmtId="0" fontId="34" fillId="35" borderId="0" applyNumberFormat="0" applyBorder="0" applyAlignment="0" applyProtection="0">
      <alignment vertical="center"/>
    </xf>
    <xf numFmtId="0" fontId="34" fillId="23" borderId="0" applyNumberFormat="0" applyBorder="0" applyAlignment="0" applyProtection="0">
      <alignment vertical="center"/>
    </xf>
    <xf numFmtId="0" fontId="50" fillId="2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9" fillId="7" borderId="0" applyNumberFormat="0" applyBorder="0" applyAlignment="0" applyProtection="0">
      <alignment vertical="center"/>
    </xf>
    <xf numFmtId="0" fontId="34" fillId="35" borderId="0" applyNumberFormat="0" applyBorder="0" applyAlignment="0" applyProtection="0">
      <alignment vertical="center"/>
    </xf>
    <xf numFmtId="0" fontId="34" fillId="23" borderId="0" applyNumberFormat="0" applyBorder="0" applyAlignment="0" applyProtection="0">
      <alignment vertical="center"/>
    </xf>
    <xf numFmtId="0" fontId="39" fillId="7" borderId="0" applyNumberFormat="0" applyBorder="0" applyAlignment="0" applyProtection="0">
      <alignment vertical="center"/>
    </xf>
    <xf numFmtId="0" fontId="34" fillId="35" borderId="0" applyNumberFormat="0" applyBorder="0" applyAlignment="0" applyProtection="0">
      <alignment vertical="center"/>
    </xf>
    <xf numFmtId="0" fontId="34" fillId="23"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9" fillId="31" borderId="0" applyNumberFormat="0" applyBorder="0" applyAlignment="0" applyProtection="0">
      <alignment vertical="center"/>
    </xf>
    <xf numFmtId="0" fontId="34" fillId="35" borderId="0" applyNumberFormat="0" applyBorder="0" applyAlignment="0" applyProtection="0">
      <alignment vertical="center"/>
    </xf>
    <xf numFmtId="0" fontId="50" fillId="2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9" fillId="7" borderId="0" applyNumberFormat="0" applyBorder="0" applyAlignment="0" applyProtection="0">
      <alignment vertical="center"/>
    </xf>
    <xf numFmtId="0" fontId="34" fillId="35" borderId="0" applyNumberFormat="0" applyBorder="0" applyAlignment="0" applyProtection="0">
      <alignment vertical="center"/>
    </xf>
    <xf numFmtId="0" fontId="49" fillId="30" borderId="0" applyNumberFormat="0" applyBorder="0" applyAlignment="0" applyProtection="0">
      <alignment vertical="center"/>
    </xf>
    <xf numFmtId="0" fontId="22" fillId="0" borderId="0"/>
    <xf numFmtId="0" fontId="22" fillId="0" borderId="0"/>
    <xf numFmtId="0" fontId="49" fillId="22" borderId="0" applyNumberFormat="0" applyBorder="0" applyAlignment="0" applyProtection="0">
      <alignment vertical="center"/>
    </xf>
    <xf numFmtId="0" fontId="34" fillId="35" borderId="0" applyNumberFormat="0" applyBorder="0" applyAlignment="0" applyProtection="0">
      <alignment vertical="center"/>
    </xf>
    <xf numFmtId="0" fontId="22" fillId="0" borderId="0"/>
    <xf numFmtId="0" fontId="22" fillId="0" borderId="0"/>
    <xf numFmtId="0" fontId="49" fillId="22" borderId="0" applyNumberFormat="0" applyBorder="0" applyAlignment="0" applyProtection="0">
      <alignment vertical="center"/>
    </xf>
    <xf numFmtId="0" fontId="34" fillId="35" borderId="0" applyNumberFormat="0" applyBorder="0" applyAlignment="0" applyProtection="0">
      <alignment vertical="center"/>
    </xf>
    <xf numFmtId="0" fontId="50" fillId="24" borderId="0" applyNumberFormat="0" applyBorder="0" applyAlignment="0" applyProtection="0">
      <alignment vertical="center"/>
    </xf>
    <xf numFmtId="0" fontId="49" fillId="22"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23" borderId="0" applyNumberFormat="0" applyBorder="0" applyAlignment="0" applyProtection="0">
      <alignment vertical="center"/>
    </xf>
    <xf numFmtId="0" fontId="49" fillId="22"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21" borderId="0" applyNumberFormat="0" applyBorder="0" applyAlignment="0" applyProtection="0">
      <alignment vertical="center"/>
    </xf>
    <xf numFmtId="0" fontId="34" fillId="36" borderId="0" applyNumberFormat="0" applyBorder="0" applyAlignment="0" applyProtection="0">
      <alignment vertical="center"/>
    </xf>
    <xf numFmtId="0" fontId="39" fillId="7" borderId="0" applyNumberFormat="0" applyBorder="0" applyAlignment="0" applyProtection="0">
      <alignment vertical="center"/>
    </xf>
    <xf numFmtId="0" fontId="34" fillId="21" borderId="0" applyNumberFormat="0" applyBorder="0" applyAlignment="0" applyProtection="0">
      <alignment vertical="center"/>
    </xf>
    <xf numFmtId="0" fontId="34" fillId="36" borderId="0" applyNumberFormat="0" applyBorder="0" applyAlignment="0" applyProtection="0">
      <alignment vertical="center"/>
    </xf>
    <xf numFmtId="0" fontId="34" fillId="21" borderId="0" applyNumberFormat="0" applyBorder="0" applyAlignment="0" applyProtection="0">
      <alignment vertical="center"/>
    </xf>
    <xf numFmtId="0" fontId="34" fillId="36" borderId="0" applyNumberFormat="0" applyBorder="0" applyAlignment="0" applyProtection="0">
      <alignment vertical="center"/>
    </xf>
    <xf numFmtId="0" fontId="34" fillId="23"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21" borderId="0" applyNumberFormat="0" applyBorder="0" applyAlignment="0" applyProtection="0">
      <alignment vertical="center"/>
    </xf>
    <xf numFmtId="0" fontId="34" fillId="36"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21" borderId="0" applyNumberFormat="0" applyBorder="0" applyAlignment="0" applyProtection="0">
      <alignment vertical="center"/>
    </xf>
    <xf numFmtId="0" fontId="50" fillId="24"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9" fillId="7" borderId="0" applyNumberFormat="0" applyBorder="0" applyAlignment="0" applyProtection="0">
      <alignment vertical="center"/>
    </xf>
    <xf numFmtId="0" fontId="34" fillId="22" borderId="0" applyNumberFormat="0" applyBorder="0" applyAlignment="0" applyProtection="0">
      <alignment vertical="center"/>
    </xf>
    <xf numFmtId="0" fontId="50" fillId="24"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37" fontId="76" fillId="0" borderId="0"/>
    <xf numFmtId="0" fontId="34" fillId="36" borderId="0" applyNumberFormat="0" applyBorder="0" applyAlignment="0" applyProtection="0">
      <alignment vertical="center"/>
    </xf>
    <xf numFmtId="0" fontId="50" fillId="24"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34" fillId="36"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22" fillId="0" borderId="0"/>
    <xf numFmtId="0" fontId="49" fillId="31" borderId="0" applyNumberFormat="0" applyBorder="0" applyAlignment="0" applyProtection="0">
      <alignment vertical="center"/>
    </xf>
    <xf numFmtId="0" fontId="34" fillId="36" borderId="0" applyNumberFormat="0" applyBorder="0" applyAlignment="0" applyProtection="0">
      <alignment vertical="center"/>
    </xf>
    <xf numFmtId="0" fontId="34" fillId="23" borderId="0" applyNumberFormat="0" applyBorder="0" applyAlignment="0" applyProtection="0">
      <alignment vertical="center"/>
    </xf>
    <xf numFmtId="0" fontId="49" fillId="31" borderId="0" applyNumberFormat="0" applyBorder="0" applyAlignment="0" applyProtection="0">
      <alignment vertical="center"/>
    </xf>
    <xf numFmtId="0" fontId="53" fillId="4" borderId="0" applyNumberFormat="0" applyBorder="0" applyAlignment="0" applyProtection="0">
      <alignment vertical="center"/>
    </xf>
    <xf numFmtId="0" fontId="34" fillId="36" borderId="0" applyNumberFormat="0" applyBorder="0" applyAlignment="0" applyProtection="0">
      <alignment vertical="center"/>
    </xf>
    <xf numFmtId="0" fontId="22" fillId="0" borderId="0"/>
    <xf numFmtId="0" fontId="22" fillId="0" borderId="0"/>
    <xf numFmtId="0" fontId="69" fillId="0" borderId="46" applyNumberFormat="0" applyFill="0" applyAlignment="0" applyProtection="0">
      <alignment vertical="center"/>
    </xf>
    <xf numFmtId="0" fontId="49" fillId="31" borderId="0" applyNumberFormat="0" applyBorder="0" applyAlignment="0" applyProtection="0">
      <alignment vertical="center"/>
    </xf>
    <xf numFmtId="0" fontId="22" fillId="0" borderId="0"/>
    <xf numFmtId="0" fontId="34" fillId="36" borderId="0" applyNumberFormat="0" applyBorder="0" applyAlignment="0" applyProtection="0">
      <alignment vertical="center"/>
    </xf>
    <xf numFmtId="0" fontId="22" fillId="0" borderId="0"/>
    <xf numFmtId="0" fontId="22" fillId="0" borderId="0"/>
    <xf numFmtId="0" fontId="49" fillId="31" borderId="0" applyNumberFormat="0" applyBorder="0" applyAlignment="0" applyProtection="0">
      <alignment vertical="center"/>
    </xf>
    <xf numFmtId="0" fontId="39" fillId="7" borderId="0" applyNumberFormat="0" applyBorder="0" applyAlignment="0" applyProtection="0">
      <alignment vertical="center"/>
    </xf>
    <xf numFmtId="0" fontId="49" fillId="28" borderId="0" applyNumberFormat="0" applyBorder="0" applyAlignment="0" applyProtection="0">
      <alignment vertical="center"/>
    </xf>
    <xf numFmtId="0" fontId="34" fillId="8"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0" borderId="0">
      <alignment vertical="center"/>
    </xf>
    <xf numFmtId="0" fontId="49" fillId="31" borderId="0" applyNumberFormat="0" applyBorder="0" applyAlignment="0" applyProtection="0">
      <alignment vertical="center"/>
    </xf>
    <xf numFmtId="0" fontId="49" fillId="37"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34" fillId="36" borderId="0" applyNumberFormat="0" applyBorder="0" applyAlignment="0" applyProtection="0">
      <alignment vertical="center"/>
    </xf>
    <xf numFmtId="0" fontId="34" fillId="8" borderId="0" applyNumberFormat="0" applyBorder="0" applyAlignment="0" applyProtection="0">
      <alignment vertical="center"/>
    </xf>
    <xf numFmtId="0" fontId="34" fillId="36"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49" fillId="14" borderId="0" applyNumberFormat="0" applyBorder="0" applyAlignment="0" applyProtection="0">
      <alignment vertical="center"/>
    </xf>
    <xf numFmtId="0" fontId="34" fillId="23" borderId="0" applyNumberFormat="0" applyBorder="0" applyAlignment="0" applyProtection="0">
      <alignment vertical="center"/>
    </xf>
    <xf numFmtId="0" fontId="34" fillId="8" borderId="0" applyNumberFormat="0" applyBorder="0" applyAlignment="0" applyProtection="0">
      <alignment vertical="center"/>
    </xf>
    <xf numFmtId="0" fontId="34" fillId="22"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28" borderId="0" applyNumberFormat="0" applyBorder="0" applyAlignment="0" applyProtection="0">
      <alignment vertical="center"/>
    </xf>
    <xf numFmtId="0" fontId="34" fillId="8"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9" fillId="14" borderId="0" applyNumberFormat="0" applyBorder="0" applyAlignment="0" applyProtection="0">
      <alignment vertical="center"/>
    </xf>
    <xf numFmtId="0" fontId="34" fillId="23" borderId="0" applyNumberFormat="0" applyBorder="0" applyAlignment="0" applyProtection="0">
      <alignment vertical="center"/>
    </xf>
    <xf numFmtId="0" fontId="34" fillId="8" borderId="0" applyNumberFormat="0" applyBorder="0" applyAlignment="0" applyProtection="0">
      <alignment vertical="center"/>
    </xf>
    <xf numFmtId="0" fontId="39" fillId="7" borderId="0" applyNumberFormat="0" applyBorder="0" applyAlignment="0" applyProtection="0">
      <alignment vertical="center"/>
    </xf>
    <xf numFmtId="0" fontId="22" fillId="0" borderId="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14" borderId="0" applyNumberFormat="0" applyBorder="0" applyAlignment="0" applyProtection="0">
      <alignment vertical="center"/>
    </xf>
    <xf numFmtId="0" fontId="49" fillId="22" borderId="0" applyNumberFormat="0" applyBorder="0" applyAlignment="0" applyProtection="0">
      <alignment vertical="center"/>
    </xf>
    <xf numFmtId="0" fontId="34" fillId="14"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34" fillId="14" borderId="0" applyNumberFormat="0" applyBorder="0" applyAlignment="0" applyProtection="0">
      <alignment vertical="center"/>
    </xf>
    <xf numFmtId="0" fontId="34" fillId="8" borderId="0" applyNumberFormat="0" applyBorder="0" applyAlignment="0" applyProtection="0">
      <alignment vertical="center"/>
    </xf>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34" fillId="8" borderId="0" applyNumberFormat="0" applyBorder="0" applyAlignment="0" applyProtection="0">
      <alignment vertical="center"/>
    </xf>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39" fillId="7" borderId="0" applyNumberFormat="0" applyBorder="0" applyAlignment="0" applyProtection="0">
      <alignment vertical="center"/>
    </xf>
    <xf numFmtId="0" fontId="34" fillId="23"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9" fillId="22" borderId="0" applyNumberFormat="0" applyBorder="0" applyAlignment="0" applyProtection="0">
      <alignment vertical="center"/>
    </xf>
    <xf numFmtId="0" fontId="34" fillId="21"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49" fillId="22" borderId="0" applyNumberFormat="0" applyBorder="0" applyAlignment="0" applyProtection="0">
      <alignment vertical="center"/>
    </xf>
    <xf numFmtId="0" fontId="39" fillId="7"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39" fillId="7"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1" borderId="0" applyNumberFormat="0" applyBorder="0" applyAlignment="0" applyProtection="0">
      <alignment vertical="center"/>
    </xf>
    <xf numFmtId="0" fontId="34" fillId="14" borderId="0" applyNumberFormat="0" applyBorder="0" applyAlignment="0" applyProtection="0">
      <alignment vertical="center"/>
    </xf>
    <xf numFmtId="0" fontId="50" fillId="24" borderId="0" applyNumberFormat="0" applyBorder="0" applyAlignment="0" applyProtection="0">
      <alignment vertical="center"/>
    </xf>
    <xf numFmtId="0" fontId="34" fillId="14" borderId="0" applyNumberFormat="0" applyBorder="0" applyAlignment="0" applyProtection="0">
      <alignment vertical="center"/>
    </xf>
    <xf numFmtId="0" fontId="39" fillId="7" borderId="0" applyNumberFormat="0" applyBorder="0" applyAlignment="0" applyProtection="0">
      <alignment vertical="center"/>
    </xf>
    <xf numFmtId="0" fontId="34" fillId="22" borderId="0" applyNumberFormat="0" applyBorder="0" applyAlignment="0" applyProtection="0">
      <alignment vertical="center"/>
    </xf>
    <xf numFmtId="0" fontId="49" fillId="31"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9" fillId="31" borderId="0" applyNumberFormat="0" applyBorder="0" applyAlignment="0" applyProtection="0">
      <alignment vertical="center"/>
    </xf>
    <xf numFmtId="0" fontId="77" fillId="56" borderId="44" applyNumberFormat="0" applyAlignment="0" applyProtection="0">
      <alignment vertical="center"/>
    </xf>
    <xf numFmtId="0" fontId="50" fillId="24" borderId="0" applyNumberFormat="0" applyBorder="0" applyAlignment="0" applyProtection="0">
      <alignment vertical="center"/>
    </xf>
    <xf numFmtId="0" fontId="49" fillId="14" borderId="0" applyNumberFormat="0" applyBorder="0" applyAlignment="0" applyProtection="0">
      <alignment vertical="center"/>
    </xf>
    <xf numFmtId="0" fontId="34" fillId="22" borderId="0" applyNumberFormat="0" applyBorder="0" applyAlignment="0" applyProtection="0">
      <alignment vertical="center"/>
    </xf>
    <xf numFmtId="0" fontId="34" fillId="0" borderId="0">
      <alignment vertical="center"/>
    </xf>
    <xf numFmtId="0" fontId="34" fillId="0" borderId="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22" fillId="0" borderId="0">
      <alignment vertical="center"/>
    </xf>
    <xf numFmtId="0" fontId="22" fillId="0" borderId="0"/>
    <xf numFmtId="0" fontId="50" fillId="24" borderId="0" applyNumberFormat="0" applyBorder="0" applyAlignment="0" applyProtection="0">
      <alignment vertical="center"/>
    </xf>
    <xf numFmtId="0" fontId="34" fillId="22" borderId="0" applyNumberFormat="0" applyBorder="0" applyAlignment="0" applyProtection="0">
      <alignment vertical="center"/>
    </xf>
    <xf numFmtId="0" fontId="22" fillId="0" borderId="0">
      <alignment vertical="center"/>
    </xf>
    <xf numFmtId="0" fontId="22" fillId="0" borderId="0"/>
    <xf numFmtId="0" fontId="50" fillId="24" borderId="0" applyNumberFormat="0" applyBorder="0" applyAlignment="0" applyProtection="0">
      <alignment vertical="center"/>
    </xf>
    <xf numFmtId="0" fontId="34" fillId="22" borderId="0" applyNumberFormat="0" applyBorder="0" applyAlignment="0" applyProtection="0">
      <alignment vertical="center"/>
    </xf>
    <xf numFmtId="0" fontId="74" fillId="57" borderId="45" applyNumberFormat="0" applyAlignment="0" applyProtection="0">
      <alignment vertical="center"/>
    </xf>
    <xf numFmtId="0" fontId="34" fillId="0" borderId="0">
      <alignment vertical="center"/>
    </xf>
    <xf numFmtId="0" fontId="34" fillId="0" borderId="0">
      <alignment vertical="center"/>
    </xf>
    <xf numFmtId="0" fontId="50" fillId="24" borderId="0" applyNumberFormat="0" applyBorder="0" applyAlignment="0" applyProtection="0">
      <alignment vertical="center"/>
    </xf>
    <xf numFmtId="0" fontId="34" fillId="22" borderId="0" applyNumberFormat="0" applyBorder="0" applyAlignment="0" applyProtection="0">
      <alignment vertical="center"/>
    </xf>
    <xf numFmtId="0" fontId="39" fillId="7"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0" fillId="24" borderId="0" applyNumberFormat="0" applyBorder="0" applyAlignment="0" applyProtection="0">
      <alignment vertical="center"/>
    </xf>
    <xf numFmtId="0" fontId="49" fillId="14" borderId="0" applyNumberFormat="0" applyBorder="0" applyAlignment="0" applyProtection="0">
      <alignment vertical="center"/>
    </xf>
    <xf numFmtId="0" fontId="34" fillId="22" borderId="0" applyNumberFormat="0" applyBorder="0" applyAlignment="0" applyProtection="0">
      <alignment vertical="center"/>
    </xf>
    <xf numFmtId="0" fontId="41" fillId="0" borderId="0" applyNumberFormat="0" applyFill="0" applyBorder="0" applyAlignment="0" applyProtection="0">
      <alignment vertical="center"/>
    </xf>
    <xf numFmtId="0" fontId="49" fillId="27" borderId="0" applyNumberFormat="0" applyBorder="0" applyAlignment="0" applyProtection="0">
      <alignment vertical="center"/>
    </xf>
    <xf numFmtId="0" fontId="34" fillId="21"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22" fillId="38" borderId="38" applyNumberFormat="0" applyFont="0" applyAlignment="0" applyProtection="0">
      <alignment vertical="center"/>
    </xf>
    <xf numFmtId="0" fontId="34" fillId="23" borderId="0" applyNumberFormat="0" applyBorder="0" applyAlignment="0" applyProtection="0">
      <alignment vertical="center"/>
    </xf>
    <xf numFmtId="0" fontId="49" fillId="31" borderId="0" applyNumberFormat="0" applyBorder="0" applyAlignment="0" applyProtection="0">
      <alignment vertical="center"/>
    </xf>
    <xf numFmtId="0" fontId="53" fillId="4" borderId="0" applyNumberFormat="0" applyBorder="0" applyAlignment="0" applyProtection="0">
      <alignment vertical="center"/>
    </xf>
    <xf numFmtId="0" fontId="34" fillId="21" borderId="0" applyNumberFormat="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74" fillId="57" borderId="45" applyNumberFormat="0" applyAlignment="0" applyProtection="0">
      <alignment vertical="center"/>
    </xf>
    <xf numFmtId="0" fontId="49" fillId="30"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9" fillId="28" borderId="0" applyNumberFormat="0" applyBorder="0" applyAlignment="0" applyProtection="0">
      <alignment vertical="center"/>
    </xf>
    <xf numFmtId="0" fontId="34" fillId="21" borderId="0" applyNumberFormat="0" applyBorder="0" applyAlignment="0" applyProtection="0">
      <alignment vertical="center"/>
    </xf>
    <xf numFmtId="0" fontId="39" fillId="7" borderId="0" applyNumberFormat="0" applyBorder="0" applyAlignment="0" applyProtection="0">
      <alignment vertical="center"/>
    </xf>
    <xf numFmtId="0" fontId="34" fillId="21"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74" fillId="57" borderId="45" applyNumberFormat="0" applyAlignment="0" applyProtection="0">
      <alignment vertical="center"/>
    </xf>
    <xf numFmtId="0" fontId="34" fillId="0" borderId="0">
      <alignment vertical="center"/>
    </xf>
    <xf numFmtId="0" fontId="34" fillId="0" borderId="0">
      <alignment vertical="center"/>
    </xf>
    <xf numFmtId="0" fontId="49" fillId="31"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22" fillId="0" borderId="0"/>
    <xf numFmtId="0" fontId="34" fillId="8" borderId="0" applyNumberFormat="0" applyBorder="0" applyAlignment="0" applyProtection="0">
      <alignment vertical="center"/>
    </xf>
    <xf numFmtId="0" fontId="22" fillId="0" borderId="0"/>
    <xf numFmtId="0" fontId="34" fillId="8" borderId="0" applyNumberFormat="0" applyBorder="0" applyAlignment="0" applyProtection="0">
      <alignment vertical="center"/>
    </xf>
    <xf numFmtId="0" fontId="49" fillId="31" borderId="0" applyNumberFormat="0" applyBorder="0" applyAlignment="0" applyProtection="0">
      <alignment vertical="center"/>
    </xf>
    <xf numFmtId="0" fontId="49" fillId="28" borderId="0" applyNumberFormat="0" applyBorder="0" applyAlignment="0" applyProtection="0">
      <alignment vertical="center"/>
    </xf>
    <xf numFmtId="0" fontId="34" fillId="8" borderId="0" applyNumberFormat="0" applyBorder="0" applyAlignment="0" applyProtection="0">
      <alignment vertical="center"/>
    </xf>
    <xf numFmtId="0" fontId="49" fillId="31" borderId="0" applyNumberFormat="0" applyBorder="0" applyAlignment="0" applyProtection="0">
      <alignment vertical="center"/>
    </xf>
    <xf numFmtId="0" fontId="39" fillId="7" borderId="0" applyNumberFormat="0" applyBorder="0" applyAlignment="0" applyProtection="0">
      <alignment vertical="center"/>
    </xf>
    <xf numFmtId="0" fontId="49" fillId="30" borderId="0" applyNumberFormat="0" applyBorder="0" applyAlignment="0" applyProtection="0">
      <alignment vertical="center"/>
    </xf>
    <xf numFmtId="0" fontId="34" fillId="8"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23" borderId="0" applyNumberFormat="0" applyBorder="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50" fillId="2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2" fillId="38" borderId="38" applyNumberFormat="0" applyFont="0" applyAlignment="0" applyProtection="0">
      <alignment vertical="center"/>
    </xf>
    <xf numFmtId="0" fontId="39" fillId="7" borderId="0" applyNumberFormat="0" applyBorder="0" applyAlignment="0" applyProtection="0">
      <alignment vertical="center"/>
    </xf>
    <xf numFmtId="0" fontId="34" fillId="8"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23" borderId="0" applyNumberFormat="0" applyBorder="0" applyAlignment="0" applyProtection="0">
      <alignment vertical="center"/>
    </xf>
    <xf numFmtId="0" fontId="49" fillId="14" borderId="0" applyNumberFormat="0" applyBorder="0" applyAlignment="0" applyProtection="0">
      <alignment vertical="center"/>
    </xf>
    <xf numFmtId="0" fontId="50" fillId="24"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9" fillId="31" borderId="0" applyNumberFormat="0" applyBorder="0" applyAlignment="0" applyProtection="0">
      <alignment vertical="center"/>
    </xf>
    <xf numFmtId="0" fontId="39" fillId="7" borderId="0" applyNumberFormat="0" applyBorder="0" applyAlignment="0" applyProtection="0">
      <alignment vertical="center"/>
    </xf>
    <xf numFmtId="0" fontId="34" fillId="23" borderId="0" applyNumberFormat="0" applyBorder="0" applyAlignment="0" applyProtection="0">
      <alignment vertical="center"/>
    </xf>
    <xf numFmtId="0" fontId="50" fillId="24" borderId="0" applyNumberFormat="0" applyBorder="0" applyAlignment="0" applyProtection="0">
      <alignment vertical="center"/>
    </xf>
    <xf numFmtId="0" fontId="49" fillId="30"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4" fillId="23" borderId="0" applyNumberFormat="0" applyBorder="0" applyAlignment="0" applyProtection="0">
      <alignment vertical="center"/>
    </xf>
    <xf numFmtId="0" fontId="49" fillId="30" borderId="0" applyNumberFormat="0" applyBorder="0" applyAlignment="0" applyProtection="0">
      <alignment vertical="center"/>
    </xf>
    <xf numFmtId="0" fontId="49" fillId="27" borderId="0" applyNumberFormat="0" applyBorder="0" applyAlignment="0" applyProtection="0">
      <alignment vertical="center"/>
    </xf>
    <xf numFmtId="0" fontId="73" fillId="36" borderId="44" applyNumberFormat="0" applyAlignment="0" applyProtection="0">
      <alignment vertical="center"/>
    </xf>
    <xf numFmtId="0" fontId="50" fillId="24" borderId="0" applyNumberFormat="0" applyBorder="0" applyAlignment="0" applyProtection="0">
      <alignment vertical="center"/>
    </xf>
    <xf numFmtId="0" fontId="49" fillId="30" borderId="0" applyNumberFormat="0" applyBorder="0" applyAlignment="0" applyProtection="0">
      <alignment vertical="center"/>
    </xf>
    <xf numFmtId="0" fontId="49" fillId="27" borderId="0" applyNumberFormat="0" applyBorder="0" applyAlignment="0" applyProtection="0">
      <alignment vertical="center"/>
    </xf>
    <xf numFmtId="0" fontId="39" fillId="7"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78" fillId="0" borderId="0" applyNumberFormat="0" applyFill="0" applyBorder="0" applyAlignment="0" applyProtection="0"/>
    <xf numFmtId="0" fontId="49" fillId="30" borderId="0" applyNumberFormat="0" applyBorder="0" applyAlignment="0" applyProtection="0">
      <alignment vertical="center"/>
    </xf>
    <xf numFmtId="0" fontId="50" fillId="24" borderId="0" applyNumberFormat="0" applyBorder="0" applyAlignment="0" applyProtection="0">
      <alignment vertical="center"/>
    </xf>
    <xf numFmtId="0" fontId="49" fillId="30"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22" fillId="0" borderId="0"/>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9" fillId="14" borderId="0" applyNumberFormat="0" applyBorder="0" applyAlignment="0" applyProtection="0">
      <alignment vertical="center"/>
    </xf>
    <xf numFmtId="0" fontId="50" fillId="2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22" fillId="38" borderId="38" applyNumberFormat="0" applyFont="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39" fillId="7"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39" fillId="7"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22" fillId="0" borderId="0"/>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39" fillId="7" borderId="0" applyNumberFormat="0" applyBorder="0" applyAlignment="0" applyProtection="0">
      <alignment vertical="center"/>
    </xf>
    <xf numFmtId="0" fontId="49" fillId="22"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22" fillId="38" borderId="38" applyNumberFormat="0" applyFont="0" applyAlignment="0" applyProtection="0">
      <alignment vertical="center"/>
    </xf>
    <xf numFmtId="0" fontId="49" fillId="31" borderId="0" applyNumberFormat="0" applyBorder="0" applyAlignment="0" applyProtection="0">
      <alignment vertical="center"/>
    </xf>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22" fillId="0" borderId="0"/>
    <xf numFmtId="0" fontId="22" fillId="0" borderId="0"/>
    <xf numFmtId="0" fontId="49" fillId="31" borderId="0" applyNumberFormat="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41" fillId="0" borderId="0" applyNumberFormat="0" applyFill="0" applyBorder="0" applyAlignment="0" applyProtection="0">
      <alignment vertical="center"/>
    </xf>
    <xf numFmtId="0" fontId="39" fillId="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22" fillId="0" borderId="0"/>
    <xf numFmtId="0" fontId="22" fillId="0" borderId="0"/>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69" fillId="0" borderId="0" applyNumberFormat="0" applyFill="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39" fillId="7"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28"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39" fillId="7"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39" fillId="7"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22" fillId="0" borderId="0"/>
    <xf numFmtId="0" fontId="49" fillId="28" borderId="0" applyNumberFormat="0" applyBorder="0" applyAlignment="0" applyProtection="0">
      <alignment vertical="center"/>
    </xf>
    <xf numFmtId="0" fontId="39" fillId="7" borderId="0" applyNumberFormat="0" applyBorder="0" applyAlignment="0" applyProtection="0">
      <alignment vertical="center"/>
    </xf>
    <xf numFmtId="0" fontId="71" fillId="0" borderId="0"/>
    <xf numFmtId="0" fontId="78" fillId="0" borderId="0" applyNumberFormat="0" applyFill="0" applyBorder="0" applyAlignment="0" applyProtection="0"/>
    <xf numFmtId="9" fontId="22" fillId="0" borderId="0" applyFont="0" applyFill="0" applyBorder="0" applyAlignment="0" applyProtection="0">
      <alignment vertical="center"/>
    </xf>
    <xf numFmtId="0" fontId="56" fillId="0" borderId="36" applyNumberFormat="0" applyFill="0" applyAlignment="0" applyProtection="0">
      <alignment vertical="center"/>
    </xf>
    <xf numFmtId="0" fontId="39" fillId="7"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39" fillId="7"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39" fillId="7"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0" fillId="24"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0" fillId="24" borderId="0" applyNumberFormat="0" applyBorder="0" applyAlignment="0" applyProtection="0">
      <alignment vertical="center"/>
    </xf>
    <xf numFmtId="0" fontId="56" fillId="0" borderId="36" applyNumberFormat="0" applyFill="0" applyAlignment="0" applyProtection="0">
      <alignment vertical="center"/>
    </xf>
    <xf numFmtId="0" fontId="50" fillId="24"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0" fillId="24"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39" fillId="7"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79" fillId="0" borderId="47" applyNumberFormat="0" applyFill="0" applyAlignment="0" applyProtection="0">
      <alignment vertical="center"/>
    </xf>
    <xf numFmtId="0" fontId="39" fillId="7" borderId="0" applyNumberFormat="0" applyBorder="0" applyAlignment="0" applyProtection="0">
      <alignment vertical="center"/>
    </xf>
    <xf numFmtId="0" fontId="79" fillId="0" borderId="47" applyNumberFormat="0" applyFill="0" applyAlignment="0" applyProtection="0">
      <alignment vertical="center"/>
    </xf>
    <xf numFmtId="0" fontId="39" fillId="7" borderId="0" applyNumberFormat="0" applyBorder="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50" fillId="24" borderId="0" applyNumberFormat="0" applyBorder="0" applyAlignment="0" applyProtection="0">
      <alignment vertical="center"/>
    </xf>
    <xf numFmtId="0" fontId="79" fillId="0" borderId="47" applyNumberFormat="0" applyFill="0" applyAlignment="0" applyProtection="0">
      <alignment vertical="center"/>
    </xf>
    <xf numFmtId="0" fontId="39" fillId="7" borderId="0" applyNumberFormat="0" applyBorder="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39" fillId="7" borderId="0" applyNumberFormat="0" applyBorder="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39" fillId="7" borderId="0" applyNumberFormat="0" applyBorder="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39" fillId="7" borderId="0" applyNumberFormat="0" applyBorder="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39" fillId="7" borderId="0" applyNumberFormat="0" applyBorder="0" applyAlignment="0" applyProtection="0">
      <alignment vertical="center"/>
    </xf>
    <xf numFmtId="0" fontId="79" fillId="0" borderId="47" applyNumberFormat="0" applyFill="0" applyAlignment="0" applyProtection="0">
      <alignment vertical="center"/>
    </xf>
    <xf numFmtId="0" fontId="79" fillId="0" borderId="47" applyNumberFormat="0" applyFill="0" applyAlignment="0" applyProtection="0">
      <alignment vertical="center"/>
    </xf>
    <xf numFmtId="0" fontId="69" fillId="0" borderId="46" applyNumberFormat="0" applyFill="0" applyAlignment="0" applyProtection="0">
      <alignment vertical="center"/>
    </xf>
    <xf numFmtId="0" fontId="39" fillId="7" borderId="0" applyNumberFormat="0" applyBorder="0" applyAlignment="0" applyProtection="0">
      <alignment vertical="center"/>
    </xf>
    <xf numFmtId="0" fontId="69" fillId="0" borderId="46" applyNumberFormat="0" applyFill="0" applyAlignment="0" applyProtection="0">
      <alignment vertical="center"/>
    </xf>
    <xf numFmtId="0" fontId="39" fillId="7" borderId="0" applyNumberFormat="0" applyBorder="0" applyAlignment="0" applyProtection="0">
      <alignment vertical="center"/>
    </xf>
    <xf numFmtId="0" fontId="22" fillId="0" borderId="0"/>
    <xf numFmtId="0" fontId="22" fillId="0" borderId="0"/>
    <xf numFmtId="0" fontId="69" fillId="0" borderId="46" applyNumberFormat="0" applyFill="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9" fillId="0" borderId="46" applyNumberFormat="0" applyFill="0" applyAlignment="0" applyProtection="0">
      <alignment vertical="center"/>
    </xf>
    <xf numFmtId="0" fontId="22" fillId="0" borderId="0"/>
    <xf numFmtId="0" fontId="22" fillId="0" borderId="0"/>
    <xf numFmtId="0" fontId="69" fillId="0" borderId="46" applyNumberFormat="0" applyFill="0" applyAlignment="0" applyProtection="0">
      <alignment vertical="center"/>
    </xf>
    <xf numFmtId="0" fontId="39" fillId="7"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39" fillId="7" borderId="0" applyNumberFormat="0" applyBorder="0" applyAlignment="0" applyProtection="0">
      <alignment vertical="center"/>
    </xf>
    <xf numFmtId="0" fontId="69" fillId="0" borderId="46" applyNumberFormat="0" applyFill="0" applyAlignment="0" applyProtection="0">
      <alignment vertical="center"/>
    </xf>
    <xf numFmtId="0" fontId="50" fillId="24" borderId="0" applyNumberFormat="0" applyBorder="0" applyAlignment="0" applyProtection="0">
      <alignment vertical="center"/>
    </xf>
    <xf numFmtId="0" fontId="69" fillId="0" borderId="46" applyNumberFormat="0" applyFill="0" applyAlignment="0" applyProtection="0">
      <alignment vertical="center"/>
    </xf>
    <xf numFmtId="43" fontId="22" fillId="0" borderId="0" applyFont="0" applyFill="0" applyBorder="0" applyAlignment="0" applyProtection="0">
      <alignment vertical="center"/>
    </xf>
    <xf numFmtId="0" fontId="69" fillId="0" borderId="46" applyNumberFormat="0" applyFill="0" applyAlignment="0" applyProtection="0">
      <alignment vertical="center"/>
    </xf>
    <xf numFmtId="0" fontId="69" fillId="0" borderId="0" applyNumberFormat="0" applyFill="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0" fillId="24" borderId="0" applyNumberFormat="0" applyBorder="0" applyAlignment="0" applyProtection="0">
      <alignment vertical="center"/>
    </xf>
    <xf numFmtId="0" fontId="69" fillId="0" borderId="46" applyNumberFormat="0" applyFill="0" applyAlignment="0" applyProtection="0">
      <alignment vertical="center"/>
    </xf>
    <xf numFmtId="0" fontId="39" fillId="7"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0" fillId="24"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7"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7"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0" fillId="24"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7"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7"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7" borderId="0" applyNumberFormat="0" applyBorder="0" applyAlignment="0" applyProtection="0">
      <alignment vertical="center"/>
    </xf>
    <xf numFmtId="0" fontId="70" fillId="0" borderId="0" applyNumberFormat="0" applyFill="0" applyBorder="0" applyAlignment="0" applyProtection="0">
      <alignment vertical="center"/>
    </xf>
    <xf numFmtId="0" fontId="39" fillId="7"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7"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0" fillId="24" borderId="0" applyNumberFormat="0" applyBorder="0" applyAlignment="0" applyProtection="0">
      <alignment vertical="center"/>
    </xf>
    <xf numFmtId="0" fontId="70" fillId="0" borderId="0" applyNumberFormat="0" applyFill="0" applyBorder="0" applyAlignment="0" applyProtection="0">
      <alignment vertical="center"/>
    </xf>
    <xf numFmtId="0" fontId="50" fillId="24"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7"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2" fillId="0" borderId="0"/>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8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58"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2" fillId="0" borderId="35" applyNumberFormat="0" applyFill="0" applyAlignment="0" applyProtection="0">
      <alignment vertical="center"/>
    </xf>
    <xf numFmtId="0" fontId="22" fillId="0" borderId="0">
      <alignment vertical="center"/>
    </xf>
    <xf numFmtId="0" fontId="50" fillId="24" borderId="0" applyNumberFormat="0" applyBorder="0" applyAlignment="0" applyProtection="0">
      <alignment vertical="center"/>
    </xf>
    <xf numFmtId="0" fontId="34" fillId="0" borderId="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1" fillId="0" borderId="34" applyNumberFormat="0" applyFill="0" applyAlignment="0" applyProtection="0">
      <alignment vertical="center"/>
    </xf>
    <xf numFmtId="0" fontId="50" fillId="24" borderId="0" applyNumberFormat="0" applyBorder="0" applyAlignment="0" applyProtection="0">
      <alignment vertical="center"/>
    </xf>
    <xf numFmtId="0" fontId="68" fillId="0" borderId="0" applyNumberFormat="0" applyFill="0" applyBorder="0" applyAlignment="0" applyProtection="0">
      <alignment vertical="center"/>
    </xf>
    <xf numFmtId="0" fontId="50" fillId="24" borderId="0" applyNumberFormat="0" applyBorder="0" applyAlignment="0" applyProtection="0">
      <alignment vertical="center"/>
    </xf>
    <xf numFmtId="0" fontId="22" fillId="38" borderId="38" applyNumberFormat="0" applyFon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38" borderId="38" applyNumberFormat="0" applyFon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7" fillId="56" borderId="44"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alignment vertical="center"/>
    </xf>
    <xf numFmtId="0" fontId="50" fillId="24"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73" fillId="36" borderId="44"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26"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58" borderId="0" applyNumberFormat="0" applyBorder="0" applyAlignment="0" applyProtection="0">
      <alignment vertical="center"/>
    </xf>
    <xf numFmtId="0" fontId="50" fillId="24" borderId="0" applyNumberFormat="0" applyBorder="0" applyAlignment="0" applyProtection="0">
      <alignment vertical="center"/>
    </xf>
    <xf numFmtId="0" fontId="34" fillId="0" borderId="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26" borderId="0" applyNumberFormat="0" applyBorder="0" applyAlignment="0" applyProtection="0">
      <alignment vertical="center"/>
    </xf>
    <xf numFmtId="0" fontId="50" fillId="24" borderId="0" applyNumberFormat="0" applyBorder="0" applyAlignment="0" applyProtection="0">
      <alignment vertical="center"/>
    </xf>
    <xf numFmtId="0" fontId="72" fillId="56" borderId="43" applyNumberFormat="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38" borderId="38" applyNumberFormat="0" applyFon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7" fillId="56" borderId="44" applyNumberFormat="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58"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1" fillId="0" borderId="34" applyNumberFormat="0" applyFill="0" applyAlignment="0" applyProtection="0">
      <alignment vertical="center"/>
    </xf>
    <xf numFmtId="0" fontId="50" fillId="24" borderId="0" applyNumberFormat="0" applyBorder="0" applyAlignment="0" applyProtection="0">
      <alignment vertical="center"/>
    </xf>
    <xf numFmtId="0" fontId="49" fillId="26"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7" fillId="56" borderId="44"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7" fillId="56" borderId="44"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26"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8" fillId="0" borderId="0" applyNumberFormat="0" applyFill="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4" fillId="57" borderId="45" applyNumberFormat="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7" fillId="56" borderId="44"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3" fillId="36" borderId="44" applyNumberFormat="0" applyAlignment="0" applyProtection="0">
      <alignment vertical="center"/>
    </xf>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68" fillId="0" borderId="0" applyNumberFormat="0" applyFill="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3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1" fillId="0" borderId="34" applyNumberFormat="0" applyFill="0" applyAlignment="0" applyProtection="0">
      <alignment vertical="center"/>
    </xf>
    <xf numFmtId="0" fontId="50" fillId="24" borderId="0" applyNumberFormat="0" applyBorder="0" applyAlignment="0" applyProtection="0">
      <alignment vertical="center"/>
    </xf>
    <xf numFmtId="0" fontId="49" fillId="40"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40"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1" fillId="0" borderId="34" applyNumberFormat="0" applyFill="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58"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4" fillId="0" borderId="0">
      <alignment vertical="center"/>
    </xf>
    <xf numFmtId="0" fontId="34" fillId="0" borderId="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40"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50" fillId="24" borderId="0" applyNumberFormat="0" applyBorder="0" applyAlignment="0" applyProtection="0">
      <alignment vertical="center"/>
    </xf>
    <xf numFmtId="0" fontId="53" fillId="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22" fillId="38" borderId="38" applyNumberFormat="0" applyFon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3" fillId="4" borderId="0" applyNumberFormat="0" applyBorder="0" applyAlignment="0" applyProtection="0">
      <alignment vertical="center"/>
    </xf>
    <xf numFmtId="0" fontId="77" fillId="56" borderId="44" applyNumberFormat="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22" fillId="0" borderId="0"/>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4" fillId="57" borderId="45" applyNumberFormat="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1" fillId="0" borderId="0" applyNumberFormat="0" applyFill="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3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26"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37"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31"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49" fillId="37"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72" fillId="56" borderId="43"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9" fillId="37"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3" fillId="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49" fillId="3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9" fillId="7"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34" fillId="0" borderId="0">
      <alignment vertical="center"/>
    </xf>
    <xf numFmtId="0" fontId="22" fillId="0" borderId="0"/>
    <xf numFmtId="0" fontId="39" fillId="7" borderId="0" applyNumberFormat="0" applyBorder="0" applyAlignment="0" applyProtection="0">
      <alignment vertical="center"/>
    </xf>
    <xf numFmtId="0" fontId="34" fillId="0" borderId="0">
      <alignment vertical="center"/>
    </xf>
    <xf numFmtId="0" fontId="39" fillId="7" borderId="0" applyNumberFormat="0" applyBorder="0" applyAlignment="0" applyProtection="0">
      <alignment vertical="center"/>
    </xf>
    <xf numFmtId="0" fontId="34" fillId="0" borderId="0">
      <alignment vertical="center"/>
    </xf>
    <xf numFmtId="0" fontId="34" fillId="0" borderId="0">
      <alignment vertical="center"/>
    </xf>
    <xf numFmtId="0" fontId="22" fillId="38" borderId="38" applyNumberFormat="0" applyFont="0" applyAlignment="0" applyProtection="0">
      <alignment vertical="center"/>
    </xf>
    <xf numFmtId="0" fontId="74" fillId="57" borderId="45" applyNumberFormat="0" applyAlignment="0" applyProtection="0">
      <alignment vertical="center"/>
    </xf>
    <xf numFmtId="0" fontId="34" fillId="0" borderId="0">
      <alignment vertical="center"/>
    </xf>
    <xf numFmtId="0" fontId="34" fillId="0" borderId="0">
      <alignment vertical="center"/>
    </xf>
    <xf numFmtId="0" fontId="22" fillId="38" borderId="38" applyNumberFormat="0" applyFont="0" applyAlignment="0" applyProtection="0">
      <alignment vertical="center"/>
    </xf>
    <xf numFmtId="0" fontId="74" fillId="57" borderId="45" applyNumberFormat="0" applyAlignment="0" applyProtection="0">
      <alignment vertical="center"/>
    </xf>
    <xf numFmtId="0" fontId="34" fillId="0" borderId="0">
      <alignment vertical="center"/>
    </xf>
    <xf numFmtId="0" fontId="34" fillId="0" borderId="0">
      <alignment vertical="center"/>
    </xf>
    <xf numFmtId="0" fontId="22" fillId="0" borderId="0"/>
    <xf numFmtId="0" fontId="49" fillId="3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49" fillId="37" borderId="0" applyNumberFormat="0" applyBorder="0" applyAlignment="0" applyProtection="0">
      <alignment vertical="center"/>
    </xf>
    <xf numFmtId="0" fontId="22" fillId="0" borderId="0"/>
    <xf numFmtId="0" fontId="22" fillId="0" borderId="0"/>
    <xf numFmtId="0" fontId="49" fillId="37" borderId="0" applyNumberFormat="0" applyBorder="0" applyAlignment="0" applyProtection="0">
      <alignment vertical="center"/>
    </xf>
    <xf numFmtId="0" fontId="22" fillId="0" borderId="0"/>
    <xf numFmtId="0" fontId="22" fillId="0" borderId="0"/>
    <xf numFmtId="0" fontId="39" fillId="7" borderId="0" applyNumberFormat="0" applyBorder="0" applyAlignment="0" applyProtection="0">
      <alignment vertical="center"/>
    </xf>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49" fillId="37" borderId="0" applyNumberFormat="0" applyBorder="0" applyAlignment="0" applyProtection="0">
      <alignment vertical="center"/>
    </xf>
    <xf numFmtId="0" fontId="22" fillId="0" borderId="0"/>
    <xf numFmtId="0" fontId="49" fillId="37" borderId="0" applyNumberFormat="0" applyBorder="0" applyAlignment="0" applyProtection="0">
      <alignment vertical="center"/>
    </xf>
    <xf numFmtId="0" fontId="22" fillId="0" borderId="0"/>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49" fillId="3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3" fillId="4"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9" fillId="31"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2" fillId="0" borderId="0"/>
    <xf numFmtId="0" fontId="22" fillId="0" borderId="0"/>
    <xf numFmtId="0" fontId="22" fillId="0" borderId="0"/>
    <xf numFmtId="0" fontId="72" fillId="56" borderId="43"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3" fillId="36" borderId="44" applyNumberFormat="0" applyAlignment="0" applyProtection="0">
      <alignment vertical="center"/>
    </xf>
    <xf numFmtId="0" fontId="22" fillId="0" borderId="0"/>
    <xf numFmtId="0" fontId="73" fillId="36" borderId="44" applyNumberFormat="0" applyAlignment="0" applyProtection="0">
      <alignment vertical="center"/>
    </xf>
    <xf numFmtId="0" fontId="22" fillId="0" borderId="0"/>
    <xf numFmtId="0" fontId="73" fillId="36" borderId="44" applyNumberFormat="0" applyAlignment="0" applyProtection="0">
      <alignment vertical="center"/>
    </xf>
    <xf numFmtId="0" fontId="22" fillId="0" borderId="0"/>
    <xf numFmtId="0" fontId="73" fillId="36" borderId="44" applyNumberFormat="0" applyAlignment="0" applyProtection="0">
      <alignment vertical="center"/>
    </xf>
    <xf numFmtId="0" fontId="39" fillId="7" borderId="0" applyNumberFormat="0" applyBorder="0" applyAlignment="0" applyProtection="0">
      <alignment vertical="center"/>
    </xf>
    <xf numFmtId="0" fontId="22" fillId="0" borderId="0"/>
    <xf numFmtId="0" fontId="73" fillId="36" borderId="44" applyNumberFormat="0" applyAlignment="0" applyProtection="0">
      <alignment vertical="center"/>
    </xf>
    <xf numFmtId="0" fontId="39" fillId="7" borderId="0" applyNumberFormat="0" applyBorder="0" applyAlignment="0" applyProtection="0">
      <alignment vertical="center"/>
    </xf>
    <xf numFmtId="0" fontId="22" fillId="0" borderId="0"/>
    <xf numFmtId="0" fontId="73" fillId="36" borderId="44" applyNumberFormat="0" applyAlignment="0" applyProtection="0">
      <alignment vertical="center"/>
    </xf>
    <xf numFmtId="0" fontId="22" fillId="0" borderId="0"/>
    <xf numFmtId="0" fontId="73" fillId="36" borderId="44" applyNumberFormat="0" applyAlignment="0" applyProtection="0">
      <alignment vertical="center"/>
    </xf>
    <xf numFmtId="0" fontId="22" fillId="0" borderId="0"/>
    <xf numFmtId="0" fontId="73" fillId="36" borderId="44" applyNumberFormat="0" applyAlignment="0" applyProtection="0">
      <alignment vertical="center"/>
    </xf>
    <xf numFmtId="0" fontId="22" fillId="0" borderId="0"/>
    <xf numFmtId="0" fontId="22" fillId="0" borderId="0"/>
    <xf numFmtId="0" fontId="73" fillId="36" borderId="44" applyNumberFormat="0" applyAlignment="0" applyProtection="0">
      <alignment vertical="center"/>
    </xf>
    <xf numFmtId="0" fontId="39" fillId="7" borderId="0" applyNumberFormat="0" applyBorder="0" applyAlignment="0" applyProtection="0">
      <alignment vertical="center"/>
    </xf>
    <xf numFmtId="0" fontId="22" fillId="0" borderId="0"/>
    <xf numFmtId="0" fontId="73" fillId="36" borderId="44" applyNumberFormat="0" applyAlignment="0" applyProtection="0">
      <alignment vertical="center"/>
    </xf>
    <xf numFmtId="0" fontId="22" fillId="0" borderId="0"/>
    <xf numFmtId="0" fontId="73" fillId="36" borderId="44" applyNumberFormat="0" applyAlignment="0" applyProtection="0">
      <alignment vertical="center"/>
    </xf>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alignment vertical="center"/>
    </xf>
    <xf numFmtId="0" fontId="22" fillId="0" borderId="0"/>
    <xf numFmtId="0" fontId="34" fillId="0" borderId="0">
      <alignment vertical="center"/>
    </xf>
    <xf numFmtId="0" fontId="72" fillId="56" borderId="43" applyNumberFormat="0" applyAlignment="0" applyProtection="0">
      <alignment vertical="center"/>
    </xf>
    <xf numFmtId="0" fontId="49" fillId="26" borderId="0" applyNumberFormat="0" applyBorder="0" applyAlignment="0" applyProtection="0">
      <alignment vertical="center"/>
    </xf>
    <xf numFmtId="0" fontId="22" fillId="0" borderId="0"/>
    <xf numFmtId="0" fontId="34" fillId="0" borderId="0"/>
    <xf numFmtId="0" fontId="22" fillId="0" borderId="0"/>
    <xf numFmtId="0" fontId="22" fillId="0" borderId="0"/>
    <xf numFmtId="0" fontId="22" fillId="0" borderId="0"/>
    <xf numFmtId="0" fontId="22" fillId="0" borderId="0"/>
    <xf numFmtId="0" fontId="72" fillId="56" borderId="43"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39" fillId="7"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34" fillId="0" borderId="0">
      <alignment vertical="center"/>
    </xf>
    <xf numFmtId="0" fontId="22" fillId="0" borderId="0"/>
    <xf numFmtId="0" fontId="34" fillId="0" borderId="0">
      <alignment vertical="center"/>
    </xf>
    <xf numFmtId="0" fontId="22" fillId="0" borderId="0"/>
    <xf numFmtId="0" fontId="22" fillId="0" borderId="0"/>
    <xf numFmtId="0" fontId="22" fillId="0" borderId="0"/>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4" fillId="0" borderId="0">
      <alignment vertical="center"/>
    </xf>
    <xf numFmtId="0" fontId="22" fillId="38" borderId="38" applyNumberFormat="0" applyFont="0" applyAlignment="0" applyProtection="0">
      <alignment vertical="center"/>
    </xf>
    <xf numFmtId="0" fontId="22" fillId="0" borderId="0"/>
    <xf numFmtId="0" fontId="22" fillId="0" borderId="0"/>
    <xf numFmtId="0" fontId="22" fillId="0" borderId="0"/>
    <xf numFmtId="0" fontId="22" fillId="0" borderId="0"/>
    <xf numFmtId="0" fontId="39" fillId="7" borderId="0" applyNumberFormat="0" applyBorder="0" applyAlignment="0" applyProtection="0">
      <alignment vertical="center"/>
    </xf>
    <xf numFmtId="0" fontId="34" fillId="0" borderId="0">
      <alignment vertical="center"/>
    </xf>
    <xf numFmtId="0" fontId="22" fillId="0" borderId="0">
      <alignment vertical="center"/>
    </xf>
    <xf numFmtId="0" fontId="22" fillId="0" borderId="0"/>
    <xf numFmtId="0" fontId="22" fillId="0" borderId="0">
      <alignment vertical="center"/>
    </xf>
    <xf numFmtId="0" fontId="22" fillId="0" borderId="0"/>
    <xf numFmtId="0" fontId="9" fillId="0" borderId="0"/>
    <xf numFmtId="0" fontId="22" fillId="0" borderId="0"/>
    <xf numFmtId="0" fontId="34" fillId="0" borderId="0">
      <alignment vertical="center"/>
    </xf>
    <xf numFmtId="0" fontId="22" fillId="0" borderId="0">
      <alignment vertical="center"/>
    </xf>
    <xf numFmtId="0" fontId="49" fillId="58" borderId="0" applyNumberFormat="0" applyBorder="0" applyAlignment="0" applyProtection="0">
      <alignment vertical="center"/>
    </xf>
    <xf numFmtId="0" fontId="22" fillId="0" borderId="0">
      <alignment vertical="center"/>
    </xf>
    <xf numFmtId="0" fontId="72" fillId="56" borderId="43" applyNumberFormat="0" applyAlignment="0" applyProtection="0">
      <alignment vertical="center"/>
    </xf>
    <xf numFmtId="0" fontId="64" fillId="0" borderId="0"/>
    <xf numFmtId="0" fontId="39" fillId="7" borderId="0" applyNumberFormat="0" applyBorder="0" applyAlignment="0" applyProtection="0">
      <alignment vertical="center"/>
    </xf>
    <xf numFmtId="0" fontId="9" fillId="0" borderId="0"/>
    <xf numFmtId="0" fontId="22" fillId="0" borderId="0"/>
    <xf numFmtId="0" fontId="77" fillId="56" borderId="44" applyNumberFormat="0" applyAlignment="0" applyProtection="0">
      <alignment vertical="center"/>
    </xf>
    <xf numFmtId="0" fontId="64" fillId="0" borderId="0">
      <alignment vertical="center"/>
    </xf>
    <xf numFmtId="0" fontId="22" fillId="0" borderId="0">
      <alignment vertical="center"/>
    </xf>
    <xf numFmtId="0" fontId="34" fillId="0" borderId="0">
      <alignment vertical="center"/>
    </xf>
    <xf numFmtId="0" fontId="39" fillId="7" borderId="0" applyNumberFormat="0" applyBorder="0" applyAlignment="0" applyProtection="0">
      <alignment vertical="center"/>
    </xf>
    <xf numFmtId="0" fontId="22" fillId="0" borderId="0">
      <alignment vertical="center"/>
    </xf>
    <xf numFmtId="0" fontId="68" fillId="0" borderId="0" applyNumberFormat="0" applyFill="0" applyBorder="0" applyAlignment="0" applyProtection="0">
      <alignment vertical="center"/>
    </xf>
    <xf numFmtId="0" fontId="39" fillId="7"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9" fillId="27" borderId="0" applyNumberFormat="0" applyBorder="0" applyAlignment="0" applyProtection="0">
      <alignment vertical="center"/>
    </xf>
    <xf numFmtId="0" fontId="39" fillId="7" borderId="0" applyNumberFormat="0" applyBorder="0" applyAlignment="0" applyProtection="0">
      <alignment vertical="center"/>
    </xf>
    <xf numFmtId="0" fontId="22" fillId="0" borderId="0"/>
    <xf numFmtId="0" fontId="22" fillId="0" borderId="0"/>
    <xf numFmtId="0" fontId="22" fillId="0" borderId="0">
      <alignment vertical="center"/>
    </xf>
    <xf numFmtId="0" fontId="49" fillId="31" borderId="0" applyNumberFormat="0" applyBorder="0" applyAlignment="0" applyProtection="0">
      <alignment vertical="center"/>
    </xf>
    <xf numFmtId="0" fontId="22" fillId="0" borderId="0">
      <alignment vertical="center"/>
    </xf>
    <xf numFmtId="0" fontId="49" fillId="31"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2" fillId="38" borderId="38" applyNumberFormat="0" applyFont="0" applyAlignment="0" applyProtection="0">
      <alignment vertical="center"/>
    </xf>
    <xf numFmtId="0" fontId="39" fillId="7" borderId="0" applyNumberFormat="0" applyBorder="0" applyAlignment="0" applyProtection="0">
      <alignment vertical="center"/>
    </xf>
    <xf numFmtId="0" fontId="22" fillId="38" borderId="38" applyNumberFormat="0" applyFon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5"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58"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68"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2" fillId="0" borderId="35"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2" fillId="0" borderId="35"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3" fillId="36" borderId="44"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40"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26"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26"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1" fillId="0" borderId="34"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58"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26"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3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1"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1" fillId="0" borderId="34"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2" fillId="0" borderId="35"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1"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40"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81" fillId="0" borderId="0"/>
    <xf numFmtId="0" fontId="39" fillId="7" borderId="0" applyNumberFormat="0" applyBorder="0" applyAlignment="0" applyProtection="0">
      <alignment vertical="center"/>
    </xf>
    <xf numFmtId="0" fontId="77" fillId="56" borderId="44"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2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2" fillId="0" borderId="35"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2" fillId="38" borderId="38" applyNumberFormat="0" applyFon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2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58"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4" fillId="57" borderId="45"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2" fillId="56" borderId="43"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2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1" fillId="0" borderId="34"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3" fillId="4"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68" fillId="0" borderId="0" applyNumberFormat="0" applyFill="0" applyBorder="0" applyAlignment="0" applyProtection="0">
      <alignment vertical="center"/>
    </xf>
    <xf numFmtId="0" fontId="52" fillId="0" borderId="35"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26"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22" fillId="38" borderId="38" applyNumberFormat="0" applyFon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3" fillId="36" borderId="44"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7" fillId="56" borderId="44"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4" fillId="57" borderId="45"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58"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68"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7" fillId="56" borderId="44" applyNumberFormat="0" applyAlignment="0" applyProtection="0">
      <alignment vertical="center"/>
    </xf>
    <xf numFmtId="0" fontId="39" fillId="7" borderId="0" applyNumberFormat="0" applyBorder="0" applyAlignment="0" applyProtection="0">
      <alignment vertical="center"/>
    </xf>
    <xf numFmtId="0" fontId="49" fillId="58"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7" fillId="56" borderId="44"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3" fillId="36" borderId="44"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9" fillId="3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4" fillId="57" borderId="45" applyNumberFormat="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2" fillId="56" borderId="43" applyNumberFormat="0" applyAlignment="0" applyProtection="0">
      <alignment vertical="center"/>
    </xf>
    <xf numFmtId="0" fontId="39" fillId="7" borderId="0" applyNumberFormat="0" applyBorder="0" applyAlignment="0" applyProtection="0">
      <alignment vertical="center"/>
    </xf>
    <xf numFmtId="0" fontId="41" fillId="0" borderId="0" applyNumberFormat="0" applyFill="0" applyBorder="0" applyAlignment="0" applyProtection="0">
      <alignment vertical="center"/>
    </xf>
    <xf numFmtId="0" fontId="39" fillId="7" borderId="0" applyNumberFormat="0" applyBorder="0" applyAlignment="0" applyProtection="0">
      <alignment vertical="center"/>
    </xf>
    <xf numFmtId="0" fontId="74" fillId="57" borderId="45" applyNumberFormat="0" applyAlignment="0" applyProtection="0">
      <alignment vertical="center"/>
    </xf>
    <xf numFmtId="0" fontId="39" fillId="7" borderId="0" applyNumberFormat="0" applyBorder="0" applyAlignment="0" applyProtection="0">
      <alignment vertical="center"/>
    </xf>
    <xf numFmtId="0" fontId="71" fillId="0" borderId="0"/>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2" fillId="0" borderId="35" applyNumberFormat="0" applyFill="0" applyAlignment="0" applyProtection="0">
      <alignment vertical="center"/>
    </xf>
    <xf numFmtId="0" fontId="49" fillId="31" borderId="0" applyNumberFormat="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68" fillId="0" borderId="0" applyNumberFormat="0" applyFill="0" applyBorder="0" applyAlignment="0" applyProtection="0">
      <alignment vertical="center"/>
    </xf>
    <xf numFmtId="0" fontId="52" fillId="0" borderId="35" applyNumberFormat="0" applyFill="0" applyAlignment="0" applyProtection="0">
      <alignment vertical="center"/>
    </xf>
    <xf numFmtId="0" fontId="49" fillId="27" borderId="0" applyNumberFormat="0" applyBorder="0" applyAlignment="0" applyProtection="0">
      <alignment vertical="center"/>
    </xf>
    <xf numFmtId="0" fontId="68" fillId="0" borderId="0" applyNumberFormat="0" applyFill="0" applyBorder="0" applyAlignment="0" applyProtection="0">
      <alignment vertical="center"/>
    </xf>
    <xf numFmtId="0" fontId="52" fillId="0" borderId="35" applyNumberFormat="0" applyFill="0" applyAlignment="0" applyProtection="0">
      <alignment vertical="center"/>
    </xf>
    <xf numFmtId="0" fontId="49" fillId="31" borderId="0" applyNumberFormat="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77" fillId="56" borderId="44" applyNumberFormat="0" applyAlignment="0" applyProtection="0">
      <alignment vertical="center"/>
    </xf>
    <xf numFmtId="0" fontId="74" fillId="57" borderId="45"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7" fillId="56" borderId="44"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74" fillId="57" borderId="4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9" fillId="58"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49" fillId="40"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41" fontId="22" fillId="0" borderId="0" applyFont="0" applyFill="0" applyBorder="0" applyAlignment="0" applyProtection="0"/>
    <xf numFmtId="4" fontId="22" fillId="0" borderId="0" applyFont="0" applyFill="0" applyBorder="0" applyAlignment="0" applyProtection="0"/>
    <xf numFmtId="0" fontId="22" fillId="0" borderId="0" applyFont="0" applyFill="0" applyBorder="0" applyAlignment="0" applyProtection="0"/>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49" fillId="58" borderId="0" applyNumberFormat="0" applyBorder="0" applyAlignment="0" applyProtection="0">
      <alignment vertical="center"/>
    </xf>
    <xf numFmtId="0" fontId="72" fillId="56" borderId="43" applyNumberFormat="0" applyAlignment="0" applyProtection="0">
      <alignment vertical="center"/>
    </xf>
    <xf numFmtId="0" fontId="49" fillId="58"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2" fillId="56" borderId="43"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73" fillId="36" borderId="44" applyNumberForma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xf numFmtId="0" fontId="22" fillId="38" borderId="38" applyNumberFormat="0" applyFont="0" applyAlignment="0" applyProtection="0">
      <alignment vertical="center"/>
    </xf>
  </cellStyleXfs>
  <cellXfs count="567">
    <xf numFmtId="0" fontId="0" fillId="0" borderId="0" xfId="0"/>
    <xf numFmtId="0" fontId="1" fillId="0" borderId="0" xfId="0" applyFont="1"/>
    <xf numFmtId="0" fontId="2" fillId="0" borderId="0" xfId="0" applyFont="1"/>
    <xf numFmtId="0" fontId="3" fillId="0" borderId="0" xfId="2016" applyFont="1" applyAlignment="1">
      <alignment horizontal="center"/>
    </xf>
    <xf numFmtId="0" fontId="4" fillId="0" borderId="0" xfId="2016" applyFont="1" applyAlignment="1">
      <alignment horizontal="center"/>
    </xf>
    <xf numFmtId="0" fontId="5" fillId="0" borderId="0" xfId="2016" applyFont="1">
      <alignment vertical="center"/>
    </xf>
    <xf numFmtId="0" fontId="6" fillId="0" borderId="0" xfId="2016" applyFont="1">
      <alignment vertical="center"/>
    </xf>
    <xf numFmtId="0" fontId="5" fillId="0" borderId="0" xfId="2016" applyFont="1" applyBorder="1" applyAlignment="1">
      <alignment horizontal="right"/>
    </xf>
    <xf numFmtId="0" fontId="5" fillId="0" borderId="1" xfId="2016" applyFont="1" applyBorder="1" applyAlignment="1">
      <alignment horizontal="center" vertical="center"/>
    </xf>
    <xf numFmtId="0" fontId="6" fillId="0" borderId="1" xfId="2016" applyFont="1" applyBorder="1" applyAlignment="1">
      <alignment horizontal="center" vertical="center"/>
    </xf>
    <xf numFmtId="0" fontId="6" fillId="0" borderId="2" xfId="2016" applyFont="1" applyBorder="1" applyAlignment="1">
      <alignment horizontal="center" vertical="center"/>
    </xf>
    <xf numFmtId="0" fontId="6" fillId="0" borderId="3" xfId="2016" applyFont="1" applyBorder="1" applyAlignment="1">
      <alignment horizontal="center" vertical="center"/>
    </xf>
    <xf numFmtId="0" fontId="6" fillId="0" borderId="4" xfId="2016" applyFont="1" applyBorder="1" applyAlignment="1">
      <alignment horizontal="center" vertical="center"/>
    </xf>
    <xf numFmtId="0" fontId="6" fillId="0" borderId="1" xfId="2016" applyFont="1" applyBorder="1" applyAlignment="1">
      <alignment horizontal="center" vertical="center" wrapText="1"/>
    </xf>
    <xf numFmtId="0" fontId="5" fillId="0" borderId="1" xfId="2016" applyFont="1" applyBorder="1" applyAlignment="1">
      <alignment horizontal="center" vertical="center" wrapText="1"/>
    </xf>
    <xf numFmtId="0" fontId="7" fillId="0" borderId="5" xfId="0" applyFont="1" applyBorder="1" applyAlignment="1">
      <alignment horizontal="center" vertical="center"/>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2" fillId="0" borderId="6" xfId="0" applyFont="1" applyBorder="1" applyAlignment="1">
      <alignment horizontal="center" vertical="center"/>
    </xf>
    <xf numFmtId="0" fontId="7" fillId="0" borderId="6" xfId="0" applyFont="1" applyBorder="1" applyAlignment="1">
      <alignment horizontal="center" vertical="center" wrapText="1"/>
    </xf>
    <xf numFmtId="0" fontId="8" fillId="0" borderId="7" xfId="0" applyFont="1" applyBorder="1" applyAlignment="1">
      <alignment horizontal="left" vertical="center"/>
    </xf>
    <xf numFmtId="177" fontId="7" fillId="0" borderId="8" xfId="2016" applyNumberFormat="1" applyFont="1" applyFill="1" applyBorder="1" applyAlignment="1">
      <alignment horizontal="right" vertical="center"/>
    </xf>
    <xf numFmtId="177" fontId="7" fillId="0" borderId="8" xfId="0" applyNumberFormat="1" applyFont="1" applyBorder="1" applyAlignment="1">
      <alignment horizontal="left" vertical="center"/>
    </xf>
    <xf numFmtId="10" fontId="7" fillId="0" borderId="9" xfId="0" applyNumberFormat="1" applyFont="1" applyBorder="1" applyAlignment="1">
      <alignment horizontal="right" vertical="center"/>
    </xf>
    <xf numFmtId="177" fontId="7" fillId="0" borderId="10" xfId="2016" applyNumberFormat="1" applyFont="1" applyFill="1" applyBorder="1" applyAlignment="1">
      <alignment horizontal="right" vertical="center"/>
    </xf>
    <xf numFmtId="0" fontId="8" fillId="0" borderId="11" xfId="0" applyFont="1" applyBorder="1" applyAlignment="1">
      <alignment horizontal="left" vertical="center"/>
    </xf>
    <xf numFmtId="177" fontId="7" fillId="0" borderId="12" xfId="2016" applyNumberFormat="1" applyFont="1" applyFill="1" applyBorder="1" applyAlignment="1">
      <alignment horizontal="right" vertical="center"/>
    </xf>
    <xf numFmtId="177" fontId="7" fillId="0" borderId="12" xfId="0" applyNumberFormat="1" applyFont="1" applyBorder="1" applyAlignment="1">
      <alignment horizontal="left" vertical="center"/>
    </xf>
    <xf numFmtId="177" fontId="7" fillId="0" borderId="12" xfId="0" applyNumberFormat="1" applyFont="1" applyBorder="1" applyAlignment="1">
      <alignment horizontal="right" vertical="center"/>
    </xf>
    <xf numFmtId="0" fontId="8" fillId="0" borderId="11" xfId="0" applyFont="1" applyBorder="1"/>
    <xf numFmtId="177" fontId="7" fillId="0" borderId="12" xfId="0" applyNumberFormat="1" applyFont="1" applyBorder="1"/>
    <xf numFmtId="177" fontId="7" fillId="0" borderId="13" xfId="2016" applyNumberFormat="1" applyFont="1" applyFill="1" applyBorder="1" applyAlignment="1">
      <alignment horizontal="right" vertical="center"/>
    </xf>
    <xf numFmtId="0" fontId="8" fillId="0" borderId="14" xfId="0" applyFont="1" applyBorder="1"/>
    <xf numFmtId="177" fontId="7" fillId="2" borderId="12" xfId="0" applyNumberFormat="1" applyFont="1" applyFill="1" applyBorder="1"/>
    <xf numFmtId="177" fontId="7" fillId="2" borderId="12" xfId="2016" applyNumberFormat="1" applyFont="1" applyFill="1" applyBorder="1" applyAlignment="1">
      <alignment horizontal="right" vertical="center"/>
    </xf>
    <xf numFmtId="0" fontId="8" fillId="0" borderId="15" xfId="0" applyFont="1" applyBorder="1"/>
    <xf numFmtId="177" fontId="7" fillId="0" borderId="16" xfId="2016" applyNumberFormat="1" applyFont="1" applyFill="1" applyBorder="1" applyAlignment="1">
      <alignment horizontal="right" vertical="center"/>
    </xf>
    <xf numFmtId="177" fontId="7" fillId="0" borderId="16" xfId="0" applyNumberFormat="1" applyFont="1" applyBorder="1"/>
    <xf numFmtId="0" fontId="5" fillId="0" borderId="17" xfId="0" applyFont="1" applyBorder="1" applyAlignment="1">
      <alignment horizontal="center"/>
    </xf>
    <xf numFmtId="177" fontId="6" fillId="0" borderId="18" xfId="0" applyNumberFormat="1" applyFont="1" applyBorder="1" applyAlignment="1">
      <alignment horizontal="right"/>
    </xf>
    <xf numFmtId="10" fontId="6" fillId="0" borderId="9" xfId="0" applyNumberFormat="1" applyFont="1" applyBorder="1" applyAlignment="1">
      <alignment horizontal="right" vertical="center"/>
    </xf>
    <xf numFmtId="177" fontId="6" fillId="0" borderId="19" xfId="0" applyNumberFormat="1" applyFont="1" applyBorder="1" applyAlignment="1">
      <alignment horizontal="right"/>
    </xf>
    <xf numFmtId="0" fontId="4" fillId="0" borderId="0" xfId="2016" applyFont="1" applyAlignment="1"/>
    <xf numFmtId="0" fontId="2" fillId="0" borderId="0" xfId="2016" applyFont="1" applyAlignment="1">
      <alignment vertical="center"/>
    </xf>
    <xf numFmtId="0" fontId="7" fillId="0" borderId="0" xfId="2016" applyFont="1" applyAlignment="1">
      <alignment vertical="center"/>
    </xf>
    <xf numFmtId="0" fontId="2" fillId="0" borderId="0" xfId="2016" applyFont="1" applyFill="1" applyAlignment="1">
      <alignment vertical="center"/>
    </xf>
    <xf numFmtId="0" fontId="1" fillId="0" borderId="0" xfId="2016" applyFont="1" applyAlignment="1">
      <alignment vertical="center"/>
    </xf>
    <xf numFmtId="0" fontId="0" fillId="0" borderId="0" xfId="0" applyFill="1"/>
    <xf numFmtId="0" fontId="0" fillId="0" borderId="0" xfId="0" applyFont="1"/>
    <xf numFmtId="177" fontId="0" fillId="0" borderId="0" xfId="0" applyNumberFormat="1"/>
    <xf numFmtId="0" fontId="9" fillId="0" borderId="0" xfId="2016" applyFont="1">
      <alignment vertical="center"/>
    </xf>
    <xf numFmtId="0" fontId="2" fillId="0" borderId="0" xfId="2016" applyFont="1">
      <alignment vertical="center"/>
    </xf>
    <xf numFmtId="0" fontId="10" fillId="2" borderId="0" xfId="2016" applyFont="1" applyFill="1" applyAlignment="1">
      <alignment horizontal="center" vertical="center"/>
    </xf>
    <xf numFmtId="0" fontId="6" fillId="0" borderId="0" xfId="2016" applyFont="1" applyFill="1">
      <alignment vertical="center"/>
    </xf>
    <xf numFmtId="0" fontId="11" fillId="0" borderId="0" xfId="2016" applyFont="1" applyFill="1" applyAlignment="1">
      <alignment horizontal="center" vertical="center"/>
    </xf>
    <xf numFmtId="0" fontId="12" fillId="0" borderId="12" xfId="2016" applyFont="1" applyBorder="1" applyAlignment="1">
      <alignment horizontal="center" vertical="center"/>
    </xf>
    <xf numFmtId="0" fontId="1" fillId="0" borderId="12" xfId="2016" applyFont="1" applyFill="1" applyBorder="1" applyAlignment="1">
      <alignment horizontal="center" vertical="center"/>
    </xf>
    <xf numFmtId="0" fontId="1" fillId="0" borderId="12"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20" xfId="2016" applyFont="1" applyFill="1" applyBorder="1" applyAlignment="1">
      <alignment horizontal="center" vertical="center"/>
    </xf>
    <xf numFmtId="0" fontId="1" fillId="0" borderId="21" xfId="2016" applyFont="1" applyFill="1" applyBorder="1" applyAlignment="1">
      <alignment horizontal="center" vertical="center"/>
    </xf>
    <xf numFmtId="0" fontId="1" fillId="0" borderId="22" xfId="2016"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12" xfId="0" applyFont="1" applyBorder="1" applyAlignment="1">
      <alignment horizontal="center" vertical="center"/>
    </xf>
    <xf numFmtId="0" fontId="0" fillId="0" borderId="8" xfId="0" applyBorder="1" applyAlignment="1">
      <alignment horizontal="center" vertical="center"/>
    </xf>
    <xf numFmtId="0" fontId="12" fillId="0" borderId="12" xfId="0" applyFont="1" applyFill="1" applyBorder="1" applyAlignment="1">
      <alignment horizontal="center" vertical="center" wrapText="1"/>
    </xf>
    <xf numFmtId="0" fontId="12" fillId="0" borderId="12" xfId="2016" applyFont="1" applyBorder="1" applyAlignment="1">
      <alignment horizontal="center" vertical="center" wrapText="1"/>
    </xf>
    <xf numFmtId="0" fontId="13" fillId="0" borderId="12" xfId="0" applyFont="1" applyBorder="1" applyAlignment="1">
      <alignment horizontal="center" vertical="center"/>
    </xf>
    <xf numFmtId="0" fontId="14" fillId="0" borderId="12" xfId="0" applyFont="1" applyFill="1" applyBorder="1" applyAlignment="1">
      <alignment horizontal="center" vertical="center"/>
    </xf>
    <xf numFmtId="49" fontId="13" fillId="0" borderId="12" xfId="0" applyNumberFormat="1" applyFont="1" applyFill="1" applyBorder="1" applyAlignment="1">
      <alignment horizontal="center" vertical="center"/>
    </xf>
    <xf numFmtId="0" fontId="14" fillId="0" borderId="12" xfId="0" applyFont="1" applyFill="1" applyBorder="1" applyAlignment="1">
      <alignment horizontal="center" vertical="center" wrapText="1"/>
    </xf>
    <xf numFmtId="0" fontId="15" fillId="0" borderId="12" xfId="2016" applyFont="1" applyFill="1" applyBorder="1" applyAlignment="1">
      <alignment horizontal="left" vertical="center"/>
    </xf>
    <xf numFmtId="177" fontId="15" fillId="0" borderId="12" xfId="2016" applyNumberFormat="1" applyFont="1" applyFill="1" applyBorder="1" applyAlignment="1">
      <alignment horizontal="right" vertical="center"/>
    </xf>
    <xf numFmtId="0" fontId="15" fillId="0" borderId="12" xfId="2016" applyNumberFormat="1" applyFont="1" applyFill="1" applyBorder="1" applyAlignment="1" applyProtection="1">
      <alignment horizontal="left" vertical="center"/>
    </xf>
    <xf numFmtId="177" fontId="15" fillId="0" borderId="12" xfId="2032" applyNumberFormat="1" applyFont="1" applyFill="1" applyBorder="1">
      <alignment vertical="center"/>
    </xf>
    <xf numFmtId="0" fontId="15" fillId="0" borderId="12" xfId="2016" applyFont="1" applyFill="1" applyBorder="1" applyAlignment="1">
      <alignment vertical="center"/>
    </xf>
    <xf numFmtId="0" fontId="13" fillId="0" borderId="12" xfId="2016" applyFont="1" applyFill="1" applyBorder="1" applyAlignment="1">
      <alignment horizontal="center" vertical="center"/>
    </xf>
    <xf numFmtId="177" fontId="14" fillId="0" borderId="12" xfId="2016" applyNumberFormat="1" applyFont="1" applyFill="1" applyBorder="1" applyAlignment="1">
      <alignment horizontal="right" vertical="center"/>
    </xf>
    <xf numFmtId="0" fontId="16" fillId="0" borderId="0" xfId="2016" applyFont="1" applyFill="1" applyBorder="1" applyAlignment="1">
      <alignment horizontal="left" vertical="center"/>
    </xf>
    <xf numFmtId="0" fontId="15" fillId="0" borderId="0" xfId="2016" applyFont="1" applyFill="1" applyBorder="1" applyAlignment="1">
      <alignment vertical="center"/>
    </xf>
    <xf numFmtId="0" fontId="15" fillId="0" borderId="0" xfId="0" applyFont="1" applyAlignment="1"/>
    <xf numFmtId="0" fontId="15" fillId="0" borderId="0" xfId="2016" applyFont="1" applyFill="1" applyBorder="1" applyAlignment="1">
      <alignment vertical="center" wrapText="1"/>
    </xf>
    <xf numFmtId="0" fontId="0" fillId="0" borderId="0" xfId="0" applyAlignment="1">
      <alignment wrapText="1"/>
    </xf>
    <xf numFmtId="0" fontId="15" fillId="0" borderId="0" xfId="2016" applyFont="1" applyFill="1" applyBorder="1" applyAlignment="1">
      <alignment horizontal="left" vertical="center"/>
    </xf>
    <xf numFmtId="0" fontId="12" fillId="3" borderId="12" xfId="799" applyNumberFormat="1" applyFont="1" applyFill="1" applyBorder="1" applyAlignment="1" applyProtection="1">
      <alignment horizontal="center" vertical="center"/>
    </xf>
    <xf numFmtId="0" fontId="12" fillId="0" borderId="21" xfId="799" applyNumberFormat="1" applyFont="1" applyFill="1" applyBorder="1" applyAlignment="1" applyProtection="1">
      <alignment horizontal="center" vertical="center"/>
    </xf>
    <xf numFmtId="0" fontId="12" fillId="0" borderId="12" xfId="799" applyNumberFormat="1" applyFont="1" applyFill="1" applyBorder="1" applyAlignment="1" applyProtection="1">
      <alignment horizontal="center" vertical="center"/>
    </xf>
    <xf numFmtId="0" fontId="12" fillId="0" borderId="22" xfId="799" applyNumberFormat="1" applyFont="1" applyFill="1" applyBorder="1" applyAlignment="1" applyProtection="1">
      <alignment horizontal="center" vertical="center"/>
    </xf>
    <xf numFmtId="0" fontId="12" fillId="0" borderId="24" xfId="799" applyNumberFormat="1" applyFont="1" applyFill="1" applyBorder="1" applyAlignment="1" applyProtection="1">
      <alignment horizontal="center" vertical="center"/>
    </xf>
    <xf numFmtId="0" fontId="12" fillId="0" borderId="25" xfId="799" applyNumberFormat="1" applyFont="1" applyFill="1" applyBorder="1" applyAlignment="1" applyProtection="1">
      <alignment horizontal="center" vertical="center"/>
    </xf>
    <xf numFmtId="0" fontId="12" fillId="3" borderId="16" xfId="799" applyNumberFormat="1" applyFont="1" applyFill="1" applyBorder="1" applyAlignment="1" applyProtection="1">
      <alignment horizontal="center" vertical="center"/>
    </xf>
    <xf numFmtId="0" fontId="12" fillId="0" borderId="26" xfId="799" applyNumberFormat="1" applyFont="1" applyFill="1" applyBorder="1" applyAlignment="1" applyProtection="1">
      <alignment horizontal="center" vertical="center"/>
    </xf>
    <xf numFmtId="0" fontId="17" fillId="3" borderId="12" xfId="799" applyNumberFormat="1" applyFont="1" applyFill="1" applyBorder="1" applyAlignment="1" applyProtection="1">
      <alignment vertical="center"/>
    </xf>
    <xf numFmtId="3" fontId="18" fillId="0" borderId="12" xfId="799" applyNumberFormat="1" applyFont="1" applyFill="1" applyBorder="1" applyAlignment="1" applyProtection="1">
      <alignment horizontal="right" vertical="center"/>
    </xf>
    <xf numFmtId="2" fontId="18" fillId="0" borderId="12" xfId="799" applyNumberFormat="1" applyFont="1" applyFill="1" applyBorder="1" applyAlignment="1" applyProtection="1">
      <alignment horizontal="right" vertical="center"/>
    </xf>
    <xf numFmtId="0" fontId="19" fillId="3" borderId="12" xfId="799" applyNumberFormat="1" applyFont="1" applyFill="1" applyBorder="1" applyAlignment="1" applyProtection="1">
      <alignment vertical="center"/>
    </xf>
    <xf numFmtId="3" fontId="18" fillId="0" borderId="16" xfId="799" applyNumberFormat="1" applyFont="1" applyFill="1" applyBorder="1" applyAlignment="1" applyProtection="1">
      <alignment horizontal="right" vertical="center"/>
    </xf>
    <xf numFmtId="2" fontId="18" fillId="0" borderId="16" xfId="799" applyNumberFormat="1" applyFont="1" applyFill="1" applyBorder="1" applyAlignment="1" applyProtection="1">
      <alignment horizontal="right" vertical="center"/>
    </xf>
    <xf numFmtId="0" fontId="19" fillId="3" borderId="20" xfId="799" applyNumberFormat="1" applyFont="1" applyFill="1" applyBorder="1" applyAlignment="1" applyProtection="1">
      <alignment vertical="center"/>
    </xf>
    <xf numFmtId="3" fontId="18" fillId="0" borderId="8" xfId="799" applyNumberFormat="1" applyFont="1" applyFill="1" applyBorder="1" applyAlignment="1" applyProtection="1">
      <alignment horizontal="right" vertical="center"/>
    </xf>
    <xf numFmtId="2" fontId="18" fillId="0" borderId="8" xfId="799" applyNumberFormat="1" applyFont="1" applyFill="1" applyBorder="1" applyAlignment="1" applyProtection="1">
      <alignment horizontal="right" vertical="center"/>
    </xf>
    <xf numFmtId="0" fontId="12" fillId="0" borderId="12" xfId="2016" applyFont="1" applyFill="1" applyBorder="1" applyAlignment="1">
      <alignment horizontal="center" vertical="center"/>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6" xfId="0" applyFont="1" applyFill="1" applyBorder="1" applyAlignment="1">
      <alignment horizontal="center" vertical="center" wrapText="1"/>
    </xf>
    <xf numFmtId="177" fontId="1" fillId="0" borderId="16"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14" fillId="0" borderId="12" xfId="0" applyFont="1" applyBorder="1" applyAlignment="1">
      <alignment horizontal="center" vertical="center" wrapText="1"/>
    </xf>
    <xf numFmtId="0" fontId="14" fillId="0" borderId="12" xfId="2016" applyFont="1" applyBorder="1" applyAlignment="1">
      <alignment horizontal="center" vertical="center"/>
    </xf>
    <xf numFmtId="177" fontId="14" fillId="0" borderId="12" xfId="2016" applyNumberFormat="1" applyFont="1" applyBorder="1" applyAlignment="1">
      <alignment horizontal="center" vertical="center"/>
    </xf>
    <xf numFmtId="10" fontId="15" fillId="0" borderId="12" xfId="2016" applyNumberFormat="1" applyFont="1" applyFill="1" applyBorder="1" applyAlignment="1">
      <alignment horizontal="right" vertical="center"/>
    </xf>
    <xf numFmtId="176" fontId="15" fillId="0" borderId="12" xfId="2016" applyNumberFormat="1" applyFont="1" applyFill="1" applyBorder="1" applyAlignment="1">
      <alignment horizontal="right" vertical="center"/>
    </xf>
    <xf numFmtId="10" fontId="14" fillId="0" borderId="12" xfId="2016" applyNumberFormat="1" applyFont="1" applyFill="1" applyBorder="1" applyAlignment="1">
      <alignment horizontal="right" vertical="center"/>
    </xf>
    <xf numFmtId="176" fontId="14" fillId="0" borderId="12" xfId="2016" applyNumberFormat="1" applyFont="1" applyFill="1" applyBorder="1" applyAlignment="1">
      <alignment horizontal="right" vertical="center"/>
    </xf>
    <xf numFmtId="3" fontId="0" fillId="0" borderId="0" xfId="0" applyNumberFormat="1" applyFill="1"/>
    <xf numFmtId="0" fontId="12" fillId="3" borderId="22" xfId="799" applyNumberFormat="1" applyFont="1" applyFill="1" applyBorder="1" applyAlignment="1" applyProtection="1">
      <alignment horizontal="center" vertical="center"/>
    </xf>
    <xf numFmtId="0" fontId="12" fillId="3" borderId="25" xfId="799" applyNumberFormat="1" applyFont="1" applyFill="1" applyBorder="1" applyAlignment="1" applyProtection="1">
      <alignment horizontal="center" vertical="center"/>
    </xf>
    <xf numFmtId="0" fontId="12" fillId="3" borderId="24" xfId="799" applyNumberFormat="1" applyFont="1" applyFill="1" applyBorder="1" applyAlignment="1" applyProtection="1">
      <alignment horizontal="center" vertical="center"/>
    </xf>
    <xf numFmtId="0" fontId="12" fillId="3" borderId="28" xfId="799" applyNumberFormat="1" applyFont="1" applyFill="1" applyBorder="1" applyAlignment="1" applyProtection="1">
      <alignment horizontal="center" vertical="center"/>
    </xf>
    <xf numFmtId="0" fontId="12" fillId="3" borderId="26" xfId="799" applyNumberFormat="1" applyFont="1" applyFill="1" applyBorder="1" applyAlignment="1" applyProtection="1">
      <alignment horizontal="center" vertical="center"/>
    </xf>
    <xf numFmtId="2" fontId="18" fillId="4" borderId="12" xfId="799" applyNumberFormat="1" applyFont="1" applyFill="1" applyBorder="1" applyAlignment="1" applyProtection="1">
      <alignment horizontal="right" vertical="center"/>
    </xf>
    <xf numFmtId="3" fontId="18" fillId="4" borderId="12" xfId="799" applyNumberFormat="1" applyFont="1" applyFill="1" applyBorder="1" applyAlignment="1" applyProtection="1">
      <alignment horizontal="right" vertical="center"/>
    </xf>
    <xf numFmtId="2" fontId="18" fillId="4" borderId="16" xfId="799" applyNumberFormat="1" applyFont="1" applyFill="1" applyBorder="1" applyAlignment="1" applyProtection="1">
      <alignment horizontal="right" vertical="center"/>
    </xf>
    <xf numFmtId="3" fontId="18" fillId="4" borderId="16" xfId="799" applyNumberFormat="1" applyFont="1" applyFill="1" applyBorder="1" applyAlignment="1" applyProtection="1">
      <alignment horizontal="right" vertical="center"/>
    </xf>
    <xf numFmtId="2" fontId="18" fillId="4" borderId="8" xfId="799" applyNumberFormat="1" applyFont="1" applyFill="1" applyBorder="1" applyAlignment="1" applyProtection="1">
      <alignment horizontal="right" vertical="center"/>
    </xf>
    <xf numFmtId="3" fontId="18" fillId="4" borderId="8" xfId="799" applyNumberFormat="1" applyFont="1" applyFill="1" applyBorder="1" applyAlignment="1" applyProtection="1">
      <alignment horizontal="right" vertical="center"/>
    </xf>
    <xf numFmtId="0" fontId="20" fillId="2" borderId="0" xfId="0" applyFont="1" applyFill="1" applyAlignment="1">
      <alignment vertical="center"/>
    </xf>
    <xf numFmtId="179" fontId="5" fillId="0" borderId="0" xfId="2016" applyNumberFormat="1" applyFont="1" applyAlignment="1">
      <alignment horizontal="right" vertical="center"/>
    </xf>
    <xf numFmtId="0" fontId="12" fillId="0" borderId="16" xfId="2016" applyFont="1" applyBorder="1" applyAlignment="1">
      <alignment horizontal="center" vertical="center"/>
    </xf>
    <xf numFmtId="0" fontId="12" fillId="0" borderId="25" xfId="2016" applyFont="1" applyBorder="1" applyAlignment="1">
      <alignment horizontal="center" vertical="center"/>
    </xf>
    <xf numFmtId="0" fontId="1" fillId="0" borderId="8" xfId="2016" applyFont="1" applyBorder="1" applyAlignment="1">
      <alignment horizontal="center" vertical="center"/>
    </xf>
    <xf numFmtId="0" fontId="2" fillId="0" borderId="12" xfId="2016" applyFont="1" applyBorder="1" applyAlignment="1">
      <alignment vertical="center"/>
    </xf>
    <xf numFmtId="0" fontId="2" fillId="0" borderId="12" xfId="2016" applyFont="1" applyFill="1" applyBorder="1" applyAlignment="1">
      <alignment vertical="center"/>
    </xf>
    <xf numFmtId="0" fontId="21" fillId="0" borderId="12" xfId="2016" applyFont="1" applyFill="1" applyBorder="1" applyAlignment="1">
      <alignment vertical="center" wrapText="1"/>
    </xf>
    <xf numFmtId="0" fontId="9" fillId="0" borderId="12" xfId="2016" applyFont="1" applyFill="1" applyBorder="1" applyAlignment="1">
      <alignment vertical="center"/>
    </xf>
    <xf numFmtId="0" fontId="9" fillId="0" borderId="12" xfId="2016" applyFont="1" applyFill="1" applyBorder="1" applyAlignment="1">
      <alignment vertical="center" wrapText="1"/>
    </xf>
    <xf numFmtId="0" fontId="21" fillId="0" borderId="12" xfId="2016" applyFont="1" applyFill="1" applyBorder="1" applyAlignment="1">
      <alignment vertical="center"/>
    </xf>
    <xf numFmtId="0" fontId="1" fillId="0" borderId="12" xfId="2016" applyFont="1" applyBorder="1" applyAlignment="1">
      <alignment vertical="center"/>
    </xf>
    <xf numFmtId="0" fontId="13" fillId="0" borderId="0" xfId="540" applyFont="1"/>
    <xf numFmtId="0" fontId="6" fillId="0" borderId="0" xfId="540" applyFont="1" applyAlignment="1">
      <alignment horizontal="center"/>
    </xf>
    <xf numFmtId="0" fontId="2" fillId="0" borderId="0" xfId="540" applyFont="1" applyAlignment="1">
      <alignment horizontal="center"/>
    </xf>
    <xf numFmtId="0" fontId="1" fillId="0" borderId="0" xfId="540" applyFont="1" applyAlignment="1">
      <alignment horizontal="center"/>
    </xf>
    <xf numFmtId="0" fontId="2" fillId="0" borderId="0" xfId="540" applyFont="1"/>
    <xf numFmtId="0" fontId="22" fillId="0" borderId="0" xfId="540"/>
    <xf numFmtId="177" fontId="22" fillId="0" borderId="0" xfId="540" applyNumberFormat="1" applyAlignment="1">
      <alignment horizontal="right"/>
    </xf>
    <xf numFmtId="0" fontId="23" fillId="0" borderId="0" xfId="540" applyFont="1" applyAlignment="1">
      <alignment horizontal="center" vertical="center"/>
    </xf>
    <xf numFmtId="0" fontId="11" fillId="0" borderId="0" xfId="540" applyFont="1" applyAlignment="1">
      <alignment horizontal="center" vertical="center"/>
    </xf>
    <xf numFmtId="0" fontId="1" fillId="0" borderId="0" xfId="540" applyFont="1" applyAlignment="1"/>
    <xf numFmtId="0" fontId="24" fillId="0" borderId="29" xfId="540" applyFont="1" applyBorder="1" applyAlignment="1">
      <alignment horizontal="left" vertical="center"/>
    </xf>
    <xf numFmtId="0" fontId="1" fillId="0" borderId="12" xfId="540" applyFont="1" applyBorder="1" applyAlignment="1">
      <alignment horizontal="center" vertical="center"/>
    </xf>
    <xf numFmtId="0" fontId="25" fillId="0" borderId="12" xfId="0" applyFont="1" applyBorder="1" applyAlignment="1">
      <alignment horizontal="center" vertical="center"/>
    </xf>
    <xf numFmtId="0" fontId="1" fillId="0" borderId="12" xfId="540" applyFont="1" applyBorder="1" applyAlignment="1">
      <alignment horizontal="center" vertical="center" wrapText="1"/>
    </xf>
    <xf numFmtId="0" fontId="26" fillId="0" borderId="12" xfId="0" applyFont="1" applyBorder="1" applyAlignment="1">
      <alignment horizontal="center" vertical="center"/>
    </xf>
    <xf numFmtId="0" fontId="2" fillId="0" borderId="12" xfId="540" applyFont="1" applyBorder="1" applyAlignment="1">
      <alignment horizontal="center" vertical="center"/>
    </xf>
    <xf numFmtId="0" fontId="2" fillId="0" borderId="12" xfId="1756" applyNumberFormat="1" applyFont="1" applyFill="1" applyBorder="1" applyAlignment="1" applyProtection="1">
      <alignment horizontal="left" vertical="center" shrinkToFit="1"/>
    </xf>
    <xf numFmtId="176" fontId="2" fillId="0" borderId="12" xfId="540" applyNumberFormat="1" applyFont="1" applyBorder="1" applyAlignment="1">
      <alignment horizontal="right" vertical="center" shrinkToFit="1"/>
    </xf>
    <xf numFmtId="180" fontId="2" fillId="0" borderId="12" xfId="540" applyNumberFormat="1" applyFont="1" applyBorder="1" applyAlignment="1">
      <alignment horizontal="right" vertical="center" shrinkToFit="1"/>
    </xf>
    <xf numFmtId="177" fontId="2" fillId="0" borderId="12" xfId="0" applyNumberFormat="1" applyFont="1" applyFill="1" applyBorder="1" applyAlignment="1">
      <alignment vertical="center" shrinkToFit="1"/>
    </xf>
    <xf numFmtId="176" fontId="27" fillId="0" borderId="12" xfId="540" applyNumberFormat="1" applyFont="1" applyBorder="1" applyAlignment="1">
      <alignment horizontal="right" vertical="center" shrinkToFit="1"/>
    </xf>
    <xf numFmtId="176" fontId="2" fillId="0" borderId="12" xfId="540" applyNumberFormat="1" applyFont="1" applyFill="1" applyBorder="1" applyAlignment="1">
      <alignment horizontal="right" vertical="center" shrinkToFit="1"/>
    </xf>
    <xf numFmtId="0" fontId="1" fillId="0" borderId="12" xfId="540" applyFont="1" applyBorder="1" applyAlignment="1">
      <alignment horizontal="center" vertical="center" shrinkToFit="1"/>
    </xf>
    <xf numFmtId="176" fontId="1" fillId="0" borderId="12" xfId="540" applyNumberFormat="1" applyFont="1" applyBorder="1" applyAlignment="1">
      <alignment horizontal="right" vertical="center" shrinkToFit="1"/>
    </xf>
    <xf numFmtId="180" fontId="1" fillId="0" borderId="12" xfId="540" applyNumberFormat="1" applyFont="1" applyBorder="1" applyAlignment="1">
      <alignment horizontal="right" vertical="center" shrinkToFit="1"/>
    </xf>
    <xf numFmtId="0" fontId="2" fillId="0" borderId="27" xfId="1756" applyNumberFormat="1" applyFont="1" applyFill="1" applyBorder="1" applyAlignment="1" applyProtection="1">
      <alignment horizontal="left" vertical="center" shrinkToFit="1"/>
    </xf>
    <xf numFmtId="0" fontId="2" fillId="0" borderId="0" xfId="540" applyFont="1" applyBorder="1"/>
    <xf numFmtId="177" fontId="2" fillId="0" borderId="0" xfId="540" applyNumberFormat="1" applyFont="1" applyBorder="1" applyAlignment="1">
      <alignment horizontal="right"/>
    </xf>
    <xf numFmtId="177" fontId="2" fillId="0" borderId="0" xfId="540" applyNumberFormat="1" applyFont="1" applyAlignment="1">
      <alignment horizontal="right"/>
    </xf>
    <xf numFmtId="0" fontId="24" fillId="0" borderId="0" xfId="1075" applyFont="1" applyFill="1" applyAlignment="1">
      <alignment horizontal="right" vertical="center"/>
    </xf>
    <xf numFmtId="0" fontId="1" fillId="0" borderId="12" xfId="540" applyFont="1" applyFill="1" applyBorder="1" applyAlignment="1">
      <alignment horizontal="center" vertical="center"/>
    </xf>
    <xf numFmtId="0" fontId="2" fillId="0" borderId="12" xfId="540" applyFont="1" applyBorder="1" applyAlignment="1">
      <alignment vertical="center" shrinkToFit="1"/>
    </xf>
    <xf numFmtId="0" fontId="28" fillId="5" borderId="12" xfId="540" applyFont="1" applyFill="1" applyBorder="1" applyAlignment="1">
      <alignment horizontal="left" vertical="center" wrapText="1"/>
    </xf>
    <xf numFmtId="0" fontId="28" fillId="5" borderId="12" xfId="540" applyFont="1" applyFill="1" applyBorder="1" applyAlignment="1">
      <alignment horizontal="left" vertical="center" shrinkToFit="1"/>
    </xf>
    <xf numFmtId="0" fontId="1" fillId="0" borderId="12" xfId="540" applyFont="1" applyBorder="1" applyAlignment="1">
      <alignment horizontal="left" shrinkToFit="1"/>
    </xf>
    <xf numFmtId="0" fontId="13" fillId="0" borderId="0" xfId="1708" applyFont="1"/>
    <xf numFmtId="0" fontId="6" fillId="0" borderId="0" xfId="1708" applyFont="1" applyAlignment="1">
      <alignment horizontal="center"/>
    </xf>
    <xf numFmtId="0" fontId="2" fillId="0" borderId="0" xfId="1708" applyFont="1" applyAlignment="1">
      <alignment horizontal="center"/>
    </xf>
    <xf numFmtId="0" fontId="2" fillId="0" borderId="0" xfId="1708" applyFont="1"/>
    <xf numFmtId="0" fontId="22" fillId="0" borderId="0" xfId="1708"/>
    <xf numFmtId="177" fontId="22" fillId="0" borderId="0" xfId="1708" applyNumberFormat="1" applyAlignment="1">
      <alignment horizontal="right"/>
    </xf>
    <xf numFmtId="0" fontId="29" fillId="0" borderId="0" xfId="1708" applyFont="1" applyAlignment="1">
      <alignment horizontal="center" vertical="center"/>
    </xf>
    <xf numFmtId="0" fontId="29" fillId="0" borderId="0" xfId="1708" applyFont="1" applyAlignment="1"/>
    <xf numFmtId="0" fontId="2" fillId="0" borderId="29" xfId="2013" applyFont="1" applyBorder="1" applyAlignment="1">
      <alignment horizontal="left" vertical="center"/>
    </xf>
    <xf numFmtId="0" fontId="1" fillId="0" borderId="0" xfId="1708" applyFont="1"/>
    <xf numFmtId="0" fontId="2" fillId="0" borderId="0" xfId="2021" applyFont="1" applyFill="1" applyAlignment="1">
      <alignment horizontal="right"/>
    </xf>
    <xf numFmtId="0" fontId="1" fillId="0" borderId="12" xfId="1708" applyFont="1" applyBorder="1" applyAlignment="1">
      <alignment horizontal="center" vertical="center"/>
    </xf>
    <xf numFmtId="0" fontId="1" fillId="0" borderId="16" xfId="1708" applyFont="1" applyBorder="1" applyAlignment="1">
      <alignment horizontal="center" vertical="center"/>
    </xf>
    <xf numFmtId="0" fontId="1" fillId="0" borderId="20" xfId="1708" applyFont="1" applyBorder="1" applyAlignment="1">
      <alignment horizontal="center" vertical="center" wrapText="1"/>
    </xf>
    <xf numFmtId="0" fontId="1" fillId="0" borderId="22" xfId="1708" applyFont="1" applyBorder="1" applyAlignment="1">
      <alignment horizontal="center" vertical="center" wrapText="1"/>
    </xf>
    <xf numFmtId="0" fontId="1" fillId="0" borderId="16" xfId="1708" applyFont="1" applyFill="1" applyBorder="1" applyAlignment="1">
      <alignment horizontal="center" vertical="center"/>
    </xf>
    <xf numFmtId="0" fontId="1" fillId="0" borderId="8" xfId="1708" applyFont="1" applyBorder="1" applyAlignment="1">
      <alignment horizontal="center" vertical="center"/>
    </xf>
    <xf numFmtId="0" fontId="1" fillId="0" borderId="12" xfId="1708" applyFont="1" applyBorder="1" applyAlignment="1">
      <alignment horizontal="center" vertical="center" wrapText="1"/>
    </xf>
    <xf numFmtId="0" fontId="1" fillId="0" borderId="8" xfId="1708" applyFont="1" applyFill="1" applyBorder="1" applyAlignment="1">
      <alignment horizontal="center" vertical="center"/>
    </xf>
    <xf numFmtId="0" fontId="1" fillId="0" borderId="12" xfId="1708" applyFont="1" applyBorder="1" applyAlignment="1">
      <alignment horizontal="left" vertical="center" wrapText="1"/>
    </xf>
    <xf numFmtId="177" fontId="1" fillId="0" borderId="12" xfId="1708" applyNumberFormat="1" applyFont="1" applyBorder="1" applyAlignment="1">
      <alignment horizontal="right" vertical="center"/>
    </xf>
    <xf numFmtId="0" fontId="2" fillId="0" borderId="12" xfId="1708" applyFont="1" applyBorder="1" applyAlignment="1">
      <alignment horizontal="center"/>
    </xf>
    <xf numFmtId="180" fontId="2" fillId="0" borderId="12" xfId="1708" applyNumberFormat="1" applyFont="1" applyBorder="1" applyAlignment="1">
      <alignment horizontal="right"/>
    </xf>
    <xf numFmtId="0" fontId="15" fillId="0" borderId="12" xfId="1708" applyFont="1" applyBorder="1" applyAlignment="1">
      <alignment horizontal="center"/>
    </xf>
    <xf numFmtId="0" fontId="2" fillId="0" borderId="12" xfId="1708" applyFont="1" applyBorder="1" applyAlignment="1">
      <alignment horizontal="left" vertical="center" wrapText="1"/>
    </xf>
    <xf numFmtId="177" fontId="2" fillId="0" borderId="12" xfId="1708" applyNumberFormat="1" applyFont="1" applyBorder="1" applyAlignment="1">
      <alignment horizontal="right" vertical="center"/>
    </xf>
    <xf numFmtId="0" fontId="15" fillId="0" borderId="12" xfId="1708" applyFont="1" applyBorder="1" applyAlignment="1">
      <alignment horizontal="left" vertical="center" wrapText="1"/>
    </xf>
    <xf numFmtId="180" fontId="1" fillId="0" borderId="12" xfId="1708" applyNumberFormat="1" applyFont="1" applyBorder="1" applyAlignment="1">
      <alignment horizontal="right" vertical="center"/>
    </xf>
    <xf numFmtId="0" fontId="2" fillId="0" borderId="12" xfId="1708" applyFont="1" applyBorder="1" applyAlignment="1">
      <alignment vertical="center" wrapText="1"/>
    </xf>
    <xf numFmtId="180" fontId="2" fillId="0" borderId="12" xfId="1708" applyNumberFormat="1" applyFont="1" applyBorder="1" applyAlignment="1">
      <alignment horizontal="right" vertical="center"/>
    </xf>
    <xf numFmtId="177" fontId="2" fillId="0" borderId="0" xfId="1708" applyNumberFormat="1" applyFont="1" applyBorder="1" applyAlignment="1">
      <alignment horizontal="center"/>
    </xf>
    <xf numFmtId="0" fontId="2" fillId="0" borderId="0" xfId="1708" applyFont="1" applyBorder="1" applyAlignment="1">
      <alignment horizontal="center"/>
    </xf>
    <xf numFmtId="0" fontId="24" fillId="0" borderId="12" xfId="1708" applyFont="1" applyBorder="1" applyAlignment="1">
      <alignment horizontal="left" vertical="center" wrapText="1"/>
    </xf>
    <xf numFmtId="0" fontId="15" fillId="0" borderId="12" xfId="1708" applyFont="1" applyBorder="1" applyAlignment="1">
      <alignment vertical="center" wrapText="1"/>
    </xf>
    <xf numFmtId="177" fontId="30" fillId="0" borderId="0" xfId="1708" applyNumberFormat="1" applyFont="1" applyBorder="1" applyAlignment="1">
      <alignment horizontal="right" vertical="center"/>
    </xf>
    <xf numFmtId="0" fontId="15" fillId="0" borderId="12" xfId="2013" applyFont="1" applyBorder="1" applyAlignment="1">
      <alignment vertical="center"/>
    </xf>
    <xf numFmtId="0" fontId="2" fillId="0" borderId="12" xfId="1708" applyFont="1" applyBorder="1" applyAlignment="1">
      <alignment horizontal="left" vertical="center" wrapText="1" shrinkToFit="1"/>
    </xf>
    <xf numFmtId="0" fontId="15" fillId="0" borderId="12" xfId="2013" applyFont="1" applyBorder="1" applyAlignment="1">
      <alignment horizontal="left" vertical="center" wrapText="1"/>
    </xf>
    <xf numFmtId="177" fontId="25" fillId="0" borderId="12" xfId="1708" applyNumberFormat="1" applyFont="1" applyBorder="1" applyAlignment="1">
      <alignment horizontal="right" vertical="center"/>
    </xf>
    <xf numFmtId="0" fontId="2" fillId="0" borderId="12" xfId="1708" applyFont="1" applyFill="1" applyBorder="1" applyAlignment="1">
      <alignment horizontal="left" vertical="center" wrapText="1"/>
    </xf>
    <xf numFmtId="0" fontId="1" fillId="0" borderId="12" xfId="1708" applyFont="1" applyBorder="1" applyAlignment="1">
      <alignment horizontal="left" vertical="center" wrapText="1" shrinkToFit="1"/>
    </xf>
    <xf numFmtId="0" fontId="31" fillId="0" borderId="12" xfId="1708" applyFont="1" applyBorder="1" applyAlignment="1">
      <alignment horizontal="left" vertical="center" wrapText="1" shrinkToFit="1"/>
    </xf>
    <xf numFmtId="0" fontId="1" fillId="0" borderId="12" xfId="1708" applyFont="1" applyBorder="1" applyAlignment="1">
      <alignment horizontal="center"/>
    </xf>
    <xf numFmtId="0" fontId="31" fillId="0" borderId="12" xfId="2013" applyFont="1" applyBorder="1" applyAlignment="1">
      <alignment horizontal="left" vertical="center" wrapText="1" shrinkToFit="1"/>
    </xf>
    <xf numFmtId="0" fontId="32" fillId="0" borderId="0" xfId="1708" applyFont="1" applyBorder="1" applyAlignment="1">
      <alignment horizontal="left" vertical="center" wrapText="1"/>
    </xf>
    <xf numFmtId="0" fontId="32" fillId="0" borderId="0" xfId="2013" applyFont="1" applyBorder="1" applyAlignment="1">
      <alignment horizontal="left" vertical="center" wrapText="1"/>
    </xf>
    <xf numFmtId="177" fontId="2" fillId="0" borderId="0" xfId="1708" applyNumberFormat="1" applyFont="1" applyAlignment="1">
      <alignment horizontal="right"/>
    </xf>
    <xf numFmtId="177" fontId="2" fillId="0" borderId="0" xfId="1708" applyNumberFormat="1" applyFont="1" applyAlignment="1">
      <alignment horizontal="center"/>
    </xf>
    <xf numFmtId="177" fontId="33" fillId="0" borderId="0" xfId="2013" applyNumberFormat="1" applyFont="1">
      <alignment vertical="center"/>
    </xf>
    <xf numFmtId="0" fontId="33" fillId="0" borderId="0" xfId="2013" applyFont="1">
      <alignment vertical="center"/>
    </xf>
    <xf numFmtId="10" fontId="2" fillId="0" borderId="0" xfId="1708" applyNumberFormat="1" applyFont="1" applyAlignment="1">
      <alignment horizontal="center"/>
    </xf>
    <xf numFmtId="177" fontId="22" fillId="0" borderId="0" xfId="1708" applyNumberFormat="1" applyFont="1" applyBorder="1" applyAlignment="1">
      <alignment horizontal="left" vertical="center" wrapText="1"/>
    </xf>
    <xf numFmtId="178" fontId="2" fillId="0" borderId="0" xfId="1708" applyNumberFormat="1" applyFont="1" applyAlignment="1">
      <alignment horizontal="center"/>
    </xf>
    <xf numFmtId="0" fontId="24" fillId="0" borderId="0" xfId="579" applyFont="1" applyFill="1">
      <alignment vertical="center"/>
    </xf>
    <xf numFmtId="0" fontId="22" fillId="3" borderId="0" xfId="579" applyFill="1">
      <alignment vertical="center"/>
    </xf>
    <xf numFmtId="0" fontId="22" fillId="0" borderId="0" xfId="579" applyFill="1">
      <alignment vertical="center"/>
    </xf>
    <xf numFmtId="0" fontId="22" fillId="5" borderId="0" xfId="579" applyFill="1">
      <alignment vertical="center"/>
    </xf>
    <xf numFmtId="0" fontId="23" fillId="0" borderId="0" xfId="579" applyFont="1" applyFill="1" applyAlignment="1">
      <alignment horizontal="center" vertical="center" wrapText="1"/>
    </xf>
    <xf numFmtId="0" fontId="24" fillId="0" borderId="0" xfId="288" applyFont="1" applyAlignment="1">
      <alignment vertical="center"/>
    </xf>
    <xf numFmtId="0" fontId="1" fillId="0" borderId="12" xfId="2022" applyFont="1" applyBorder="1" applyAlignment="1">
      <alignment horizontal="center" vertical="center"/>
    </xf>
    <xf numFmtId="0" fontId="17" fillId="0" borderId="12" xfId="579" applyFont="1" applyFill="1" applyBorder="1" applyAlignment="1">
      <alignment horizontal="center" vertical="center"/>
    </xf>
    <xf numFmtId="0" fontId="1" fillId="0" borderId="12" xfId="2019" applyFont="1" applyBorder="1" applyAlignment="1">
      <alignment horizontal="center" vertical="center"/>
    </xf>
    <xf numFmtId="0" fontId="1" fillId="0" borderId="12" xfId="2029" applyFont="1" applyBorder="1" applyAlignment="1">
      <alignment horizontal="center" vertical="center" wrapText="1"/>
    </xf>
    <xf numFmtId="0" fontId="12" fillId="0" borderId="12" xfId="867" applyFont="1" applyBorder="1" applyAlignment="1">
      <alignment horizontal="center" vertical="center" wrapText="1"/>
    </xf>
    <xf numFmtId="0" fontId="12" fillId="0" borderId="12" xfId="867" applyFont="1" applyFill="1" applyBorder="1" applyAlignment="1">
      <alignment horizontal="center" vertical="center" wrapText="1"/>
    </xf>
    <xf numFmtId="0" fontId="2" fillId="0" borderId="12" xfId="867" applyFont="1" applyBorder="1" applyAlignment="1">
      <alignment horizontal="center" vertical="center" wrapText="1"/>
    </xf>
    <xf numFmtId="0" fontId="2" fillId="0" borderId="12" xfId="867" applyFont="1" applyBorder="1" applyAlignment="1">
      <alignment horizontal="center" vertical="center"/>
    </xf>
    <xf numFmtId="0" fontId="2" fillId="0" borderId="12" xfId="2019" applyFont="1" applyBorder="1" applyAlignment="1">
      <alignment horizontal="center" vertical="center"/>
    </xf>
    <xf numFmtId="0" fontId="1" fillId="5" borderId="12" xfId="1188" applyFont="1" applyFill="1" applyBorder="1" applyAlignment="1" applyProtection="1">
      <alignment horizontal="center" vertical="center" wrapText="1" shrinkToFit="1"/>
    </xf>
    <xf numFmtId="177" fontId="1" fillId="5" borderId="12" xfId="2031" applyNumberFormat="1" applyFont="1" applyFill="1" applyBorder="1" applyAlignment="1">
      <alignment vertical="center"/>
    </xf>
    <xf numFmtId="49" fontId="2" fillId="5" borderId="12" xfId="1188" applyNumberFormat="1" applyFont="1" applyFill="1" applyBorder="1" applyAlignment="1">
      <alignment horizontal="center" vertical="center" wrapText="1" shrinkToFit="1"/>
    </xf>
    <xf numFmtId="0" fontId="2" fillId="5" borderId="12" xfId="1188" applyFont="1" applyFill="1" applyBorder="1" applyAlignment="1">
      <alignment horizontal="left" vertical="center" wrapText="1" shrinkToFit="1"/>
    </xf>
    <xf numFmtId="177" fontId="2" fillId="5" borderId="12" xfId="2019" applyNumberFormat="1" applyFont="1" applyFill="1" applyBorder="1" applyAlignment="1">
      <alignment horizontal="right" vertical="center"/>
    </xf>
    <xf numFmtId="177" fontId="2" fillId="5" borderId="12" xfId="2031" applyNumberFormat="1" applyFont="1" applyFill="1" applyBorder="1" applyAlignment="1">
      <alignment vertical="center"/>
    </xf>
    <xf numFmtId="177" fontId="2" fillId="5" borderId="12" xfId="1188" applyNumberFormat="1" applyFont="1" applyFill="1" applyBorder="1" applyAlignment="1">
      <alignment horizontal="right" vertical="center"/>
    </xf>
    <xf numFmtId="0" fontId="22" fillId="5" borderId="12" xfId="1188" applyFont="1" applyFill="1" applyBorder="1" applyAlignment="1">
      <alignment horizontal="left" vertical="center" wrapText="1" shrinkToFit="1"/>
    </xf>
    <xf numFmtId="0" fontId="22" fillId="5" borderId="12" xfId="2032" applyFont="1" applyFill="1" applyBorder="1" applyAlignment="1">
      <alignment horizontal="left" vertical="center" wrapText="1" shrinkToFit="1"/>
    </xf>
    <xf numFmtId="177" fontId="2" fillId="5" borderId="12" xfId="1188" applyNumberFormat="1" applyFont="1" applyFill="1" applyBorder="1" applyAlignment="1" applyProtection="1">
      <alignment horizontal="right" vertical="center"/>
    </xf>
    <xf numFmtId="49" fontId="27" fillId="5" borderId="12" xfId="2005" applyNumberFormat="1" applyFont="1" applyFill="1" applyBorder="1" applyAlignment="1">
      <alignment horizontal="center" vertical="center" wrapText="1"/>
    </xf>
    <xf numFmtId="0" fontId="27" fillId="5" borderId="12" xfId="2005" applyFont="1" applyFill="1" applyBorder="1" applyAlignment="1">
      <alignment horizontal="left" vertical="center" wrapText="1"/>
    </xf>
    <xf numFmtId="0" fontId="26" fillId="5" borderId="12" xfId="2005" applyFont="1" applyFill="1" applyBorder="1" applyAlignment="1">
      <alignment horizontal="left" vertical="center" wrapText="1"/>
    </xf>
    <xf numFmtId="177" fontId="2" fillId="5" borderId="12" xfId="2022" applyNumberFormat="1" applyFont="1" applyFill="1" applyBorder="1" applyAlignment="1" applyProtection="1">
      <alignment horizontal="right" vertical="center"/>
      <protection locked="0"/>
    </xf>
    <xf numFmtId="0" fontId="12" fillId="5" borderId="12" xfId="1188" applyFont="1" applyFill="1" applyBorder="1" applyAlignment="1" applyProtection="1">
      <alignment horizontal="center" vertical="center" wrapText="1" shrinkToFit="1"/>
    </xf>
    <xf numFmtId="177" fontId="1" fillId="5" borderId="12" xfId="2019" applyNumberFormat="1" applyFont="1" applyFill="1" applyBorder="1" applyAlignment="1">
      <alignment horizontal="right" vertical="center"/>
    </xf>
    <xf numFmtId="177" fontId="1" fillId="5" borderId="12" xfId="2022" applyNumberFormat="1" applyFont="1" applyFill="1" applyBorder="1" applyAlignment="1">
      <alignment horizontal="right" vertical="center"/>
    </xf>
    <xf numFmtId="0" fontId="2" fillId="5" borderId="12" xfId="2022" applyFont="1" applyFill="1" applyBorder="1" applyAlignment="1">
      <alignment horizontal="center" vertical="center"/>
    </xf>
    <xf numFmtId="0" fontId="2" fillId="5" borderId="12" xfId="1188" applyFont="1" applyFill="1" applyBorder="1" applyAlignment="1">
      <alignment horizontal="left" vertical="center" shrinkToFit="1"/>
    </xf>
    <xf numFmtId="177" fontId="2" fillId="5" borderId="12" xfId="2022" applyNumberFormat="1" applyFont="1" applyFill="1" applyBorder="1" applyAlignment="1">
      <alignment horizontal="right" vertical="center"/>
    </xf>
    <xf numFmtId="177" fontId="2" fillId="5" borderId="12" xfId="2022" applyNumberFormat="1" applyFont="1" applyFill="1" applyBorder="1" applyAlignment="1">
      <alignment horizontal="right" vertical="center" wrapText="1"/>
    </xf>
    <xf numFmtId="0" fontId="12" fillId="5" borderId="12" xfId="2022" applyFont="1" applyFill="1" applyBorder="1" applyAlignment="1">
      <alignment horizontal="center" vertical="center" wrapText="1" shrinkToFit="1"/>
    </xf>
    <xf numFmtId="0" fontId="1" fillId="5" borderId="12" xfId="2022" applyFont="1" applyFill="1" applyBorder="1" applyAlignment="1">
      <alignment horizontal="center" vertical="center" wrapText="1" shrinkToFit="1"/>
    </xf>
    <xf numFmtId="177" fontId="1" fillId="5" borderId="12" xfId="2022" applyNumberFormat="1" applyFont="1" applyFill="1" applyBorder="1" applyAlignment="1">
      <alignment vertical="center"/>
    </xf>
    <xf numFmtId="0" fontId="22" fillId="5" borderId="12" xfId="2022" applyFont="1" applyFill="1" applyBorder="1" applyAlignment="1">
      <alignment horizontal="center" vertical="center"/>
    </xf>
    <xf numFmtId="177" fontId="2" fillId="5" borderId="12" xfId="1075" applyNumberFormat="1" applyFont="1" applyFill="1" applyBorder="1" applyAlignment="1">
      <alignment vertical="center"/>
    </xf>
    <xf numFmtId="0" fontId="22" fillId="5" borderId="12" xfId="2022" applyFont="1" applyFill="1" applyBorder="1" applyAlignment="1">
      <alignment horizontal="center" vertical="center" wrapText="1"/>
    </xf>
    <xf numFmtId="0" fontId="2" fillId="5" borderId="12" xfId="2022" applyFont="1" applyFill="1" applyBorder="1" applyAlignment="1">
      <alignment horizontal="center" vertical="center" wrapText="1"/>
    </xf>
    <xf numFmtId="0" fontId="24" fillId="5" borderId="0" xfId="579" applyFont="1" applyFill="1" applyAlignment="1">
      <alignment horizontal="right" vertical="center"/>
    </xf>
    <xf numFmtId="0" fontId="12" fillId="5" borderId="12" xfId="2020" applyFont="1" applyFill="1" applyBorder="1" applyAlignment="1">
      <alignment horizontal="center" vertical="center" wrapText="1"/>
    </xf>
    <xf numFmtId="0" fontId="12" fillId="0" borderId="12" xfId="2029" applyFont="1" applyBorder="1" applyAlignment="1">
      <alignment horizontal="center" vertical="center" wrapText="1"/>
    </xf>
    <xf numFmtId="0" fontId="1" fillId="0" borderId="12" xfId="2019" applyFont="1" applyBorder="1" applyAlignment="1">
      <alignment horizontal="center" vertical="center" wrapText="1"/>
    </xf>
    <xf numFmtId="177" fontId="1" fillId="0" borderId="12" xfId="2029" applyNumberFormat="1" applyFont="1" applyFill="1" applyBorder="1" applyAlignment="1">
      <alignment horizontal="center" vertical="center" wrapText="1"/>
    </xf>
    <xf numFmtId="0" fontId="22" fillId="0" borderId="12" xfId="2029" applyBorder="1" applyAlignment="1">
      <alignment horizontal="center" vertical="center"/>
    </xf>
    <xf numFmtId="0" fontId="2" fillId="5" borderId="12" xfId="2019" applyFont="1" applyFill="1" applyBorder="1" applyAlignment="1">
      <alignment horizontal="center" vertical="center"/>
    </xf>
    <xf numFmtId="180" fontId="1" fillId="5" borderId="12" xfId="2019" applyNumberFormat="1" applyFont="1" applyFill="1" applyBorder="1" applyAlignment="1">
      <alignment horizontal="right" vertical="center"/>
    </xf>
    <xf numFmtId="180" fontId="1" fillId="5" borderId="12" xfId="2019" applyNumberFormat="1" applyFont="1" applyFill="1" applyBorder="1" applyAlignment="1">
      <alignment vertical="center"/>
    </xf>
    <xf numFmtId="177" fontId="1" fillId="5" borderId="12" xfId="2019" applyNumberFormat="1" applyFont="1" applyFill="1" applyBorder="1" applyAlignment="1">
      <alignment vertical="center"/>
    </xf>
    <xf numFmtId="0" fontId="9" fillId="5" borderId="12" xfId="579" applyFont="1" applyFill="1" applyBorder="1" applyAlignment="1">
      <alignment vertical="center"/>
    </xf>
    <xf numFmtId="180" fontId="2" fillId="5" borderId="12" xfId="2019" applyNumberFormat="1" applyFont="1" applyFill="1" applyBorder="1" applyAlignment="1">
      <alignment horizontal="right" vertical="center"/>
    </xf>
    <xf numFmtId="180" fontId="2" fillId="5" borderId="12" xfId="2019" applyNumberFormat="1" applyFont="1" applyFill="1" applyBorder="1" applyAlignment="1">
      <alignment vertical="center"/>
    </xf>
    <xf numFmtId="177" fontId="2" fillId="5" borderId="12" xfId="2019" applyNumberFormat="1" applyFont="1" applyFill="1" applyBorder="1" applyAlignment="1">
      <alignment vertical="center"/>
    </xf>
    <xf numFmtId="0" fontId="24" fillId="5" borderId="12" xfId="1188" applyFont="1" applyFill="1" applyBorder="1" applyAlignment="1">
      <alignment horizontal="left" vertical="center" wrapText="1"/>
    </xf>
    <xf numFmtId="3" fontId="22" fillId="0" borderId="0" xfId="579" applyNumberFormat="1" applyFill="1">
      <alignment vertical="center"/>
    </xf>
    <xf numFmtId="0" fontId="24" fillId="5" borderId="12" xfId="2029" applyFont="1" applyFill="1" applyBorder="1" applyAlignment="1">
      <alignment horizontal="left" vertical="center" wrapText="1"/>
    </xf>
    <xf numFmtId="0" fontId="15" fillId="5" borderId="12" xfId="579" applyFont="1" applyFill="1" applyBorder="1" applyAlignment="1">
      <alignment vertical="center" wrapText="1"/>
    </xf>
    <xf numFmtId="0" fontId="24" fillId="5" borderId="12" xfId="579" applyFont="1" applyFill="1" applyBorder="1" applyAlignment="1">
      <alignment vertical="center" wrapText="1"/>
    </xf>
    <xf numFmtId="0" fontId="22" fillId="0" borderId="0" xfId="579" applyFill="1" applyAlignment="1">
      <alignment vertical="center" wrapText="1"/>
    </xf>
    <xf numFmtId="0" fontId="0" fillId="0" borderId="0" xfId="579" applyFont="1" applyFill="1">
      <alignment vertical="center"/>
    </xf>
    <xf numFmtId="0" fontId="15" fillId="5" borderId="12" xfId="2029" applyFont="1" applyFill="1" applyBorder="1" applyAlignment="1">
      <alignment horizontal="left" vertical="center" wrapText="1"/>
    </xf>
    <xf numFmtId="0" fontId="24" fillId="5" borderId="12" xfId="2027" applyFont="1" applyFill="1" applyBorder="1" applyAlignment="1">
      <alignment horizontal="left" vertical="center" wrapText="1"/>
    </xf>
    <xf numFmtId="0" fontId="22" fillId="5" borderId="12" xfId="579" applyFill="1" applyBorder="1">
      <alignment vertical="center"/>
    </xf>
    <xf numFmtId="177" fontId="1" fillId="5" borderId="12" xfId="1188" applyNumberFormat="1" applyFont="1" applyFill="1" applyBorder="1" applyAlignment="1">
      <alignment horizontal="right" vertical="center"/>
    </xf>
    <xf numFmtId="0" fontId="15" fillId="5" borderId="12" xfId="579" applyFont="1" applyFill="1" applyBorder="1">
      <alignment vertical="center"/>
    </xf>
    <xf numFmtId="0" fontId="1" fillId="5" borderId="12" xfId="2022" applyFont="1" applyFill="1" applyBorder="1" applyAlignment="1">
      <alignment horizontal="center" vertical="center"/>
    </xf>
    <xf numFmtId="177" fontId="1" fillId="5" borderId="12" xfId="1075" applyNumberFormat="1" applyFont="1" applyFill="1" applyBorder="1" applyAlignment="1">
      <alignment vertical="center"/>
    </xf>
    <xf numFmtId="0" fontId="2" fillId="0" borderId="27" xfId="2019" applyFont="1" applyFill="1" applyBorder="1" applyAlignment="1">
      <alignment horizontal="left" vertical="center" wrapText="1"/>
    </xf>
    <xf numFmtId="0" fontId="24" fillId="0" borderId="0" xfId="579" applyFont="1">
      <alignment vertical="center"/>
    </xf>
    <xf numFmtId="0" fontId="22" fillId="0" borderId="0" xfId="579">
      <alignment vertical="center"/>
    </xf>
    <xf numFmtId="0" fontId="2" fillId="0" borderId="0" xfId="288" applyFont="1" applyAlignment="1">
      <alignment vertical="center"/>
    </xf>
    <xf numFmtId="0" fontId="2" fillId="0" borderId="0" xfId="579" applyFont="1" applyAlignment="1"/>
    <xf numFmtId="0" fontId="1" fillId="0" borderId="12" xfId="579" applyFont="1" applyFill="1" applyBorder="1" applyAlignment="1">
      <alignment horizontal="center" vertical="center"/>
    </xf>
    <xf numFmtId="0" fontId="1" fillId="0" borderId="20" xfId="2029" applyFont="1" applyBorder="1" applyAlignment="1">
      <alignment horizontal="center" vertical="center" wrapText="1"/>
    </xf>
    <xf numFmtId="0" fontId="1" fillId="0" borderId="22" xfId="2029" applyFont="1" applyBorder="1" applyAlignment="1">
      <alignment horizontal="center" vertical="center" wrapText="1"/>
    </xf>
    <xf numFmtId="0" fontId="1" fillId="0" borderId="16" xfId="867" applyFont="1" applyBorder="1" applyAlignment="1">
      <alignment horizontal="center" vertical="center" wrapText="1"/>
    </xf>
    <xf numFmtId="0" fontId="1" fillId="0" borderId="16" xfId="867" applyFont="1" applyFill="1" applyBorder="1" applyAlignment="1">
      <alignment horizontal="center" vertical="center" wrapText="1"/>
    </xf>
    <xf numFmtId="0" fontId="1" fillId="0" borderId="16" xfId="2029" applyFont="1" applyBorder="1" applyAlignment="1">
      <alignment horizontal="center" vertical="center" wrapText="1"/>
    </xf>
    <xf numFmtId="0" fontId="1" fillId="0" borderId="16" xfId="2019" applyFont="1" applyBorder="1" applyAlignment="1">
      <alignment horizontal="center" vertical="center" wrapText="1"/>
    </xf>
    <xf numFmtId="177" fontId="1" fillId="0" borderId="16" xfId="2029" applyNumberFormat="1" applyFont="1" applyFill="1" applyBorder="1" applyAlignment="1">
      <alignment horizontal="center" vertical="center" wrapText="1"/>
    </xf>
    <xf numFmtId="0" fontId="1" fillId="0" borderId="8" xfId="867" applyFont="1" applyBorder="1" applyAlignment="1">
      <alignment horizontal="center" vertical="center" wrapText="1"/>
    </xf>
    <xf numFmtId="0" fontId="1" fillId="0" borderId="8" xfId="867" applyFont="1" applyFill="1" applyBorder="1" applyAlignment="1">
      <alignment horizontal="center" vertical="center" wrapText="1"/>
    </xf>
    <xf numFmtId="0" fontId="1" fillId="0" borderId="8" xfId="2029" applyFont="1" applyBorder="1" applyAlignment="1">
      <alignment horizontal="center" vertical="center" wrapText="1"/>
    </xf>
    <xf numFmtId="0" fontId="1" fillId="0" borderId="8" xfId="2019" applyFont="1" applyBorder="1" applyAlignment="1">
      <alignment horizontal="center" vertical="center" wrapText="1"/>
    </xf>
    <xf numFmtId="177" fontId="1" fillId="0" borderId="8" xfId="2029" applyNumberFormat="1" applyFont="1" applyFill="1" applyBorder="1" applyAlignment="1">
      <alignment horizontal="center" vertical="center" wrapText="1"/>
    </xf>
    <xf numFmtId="0" fontId="1" fillId="0" borderId="12" xfId="1188" applyFont="1" applyFill="1" applyBorder="1" applyAlignment="1" applyProtection="1">
      <alignment horizontal="left" vertical="center"/>
    </xf>
    <xf numFmtId="177" fontId="1" fillId="3" borderId="12" xfId="2019" applyNumberFormat="1" applyFont="1" applyFill="1" applyBorder="1" applyAlignment="1">
      <alignment horizontal="right" vertical="center"/>
    </xf>
    <xf numFmtId="177" fontId="1" fillId="0" borderId="12" xfId="867" applyNumberFormat="1" applyFont="1" applyBorder="1" applyAlignment="1">
      <alignment horizontal="right" vertical="center"/>
    </xf>
    <xf numFmtId="180" fontId="1" fillId="3" borderId="12" xfId="2019" applyNumberFormat="1" applyFont="1" applyFill="1" applyBorder="1" applyAlignment="1">
      <alignment horizontal="right" vertical="center"/>
    </xf>
    <xf numFmtId="180" fontId="1" fillId="0" borderId="12" xfId="2019" applyNumberFormat="1" applyFont="1" applyBorder="1" applyAlignment="1">
      <alignment horizontal="right" vertical="center"/>
    </xf>
    <xf numFmtId="0" fontId="2" fillId="0" borderId="12" xfId="1188" applyFont="1" applyFill="1" applyBorder="1" applyAlignment="1">
      <alignment horizontal="left" vertical="center"/>
    </xf>
    <xf numFmtId="177" fontId="2" fillId="3" borderId="12" xfId="2019" applyNumberFormat="1" applyFont="1" applyFill="1" applyBorder="1" applyAlignment="1">
      <alignment horizontal="right" vertical="center"/>
    </xf>
    <xf numFmtId="177" fontId="2" fillId="0" borderId="12" xfId="1188" applyNumberFormat="1" applyFont="1" applyFill="1" applyBorder="1" applyAlignment="1">
      <alignment horizontal="right" vertical="center"/>
    </xf>
    <xf numFmtId="180" fontId="2" fillId="3" borderId="12" xfId="2019" applyNumberFormat="1" applyFont="1" applyFill="1" applyBorder="1" applyAlignment="1">
      <alignment horizontal="right" vertical="center"/>
    </xf>
    <xf numFmtId="177" fontId="2" fillId="0" borderId="12" xfId="2019" applyNumberFormat="1" applyFont="1" applyFill="1" applyBorder="1" applyAlignment="1">
      <alignment horizontal="right" vertical="center"/>
    </xf>
    <xf numFmtId="180" fontId="2" fillId="0" borderId="12" xfId="2019" applyNumberFormat="1" applyFont="1" applyBorder="1" applyAlignment="1">
      <alignment horizontal="right" vertical="center"/>
    </xf>
    <xf numFmtId="177" fontId="2" fillId="3" borderId="12" xfId="1188" applyNumberFormat="1" applyFont="1" applyFill="1" applyBorder="1" applyAlignment="1">
      <alignment horizontal="right" vertical="center"/>
    </xf>
    <xf numFmtId="0" fontId="2" fillId="3" borderId="12" xfId="1188" applyFont="1" applyFill="1" applyBorder="1" applyAlignment="1">
      <alignment horizontal="left" vertical="center"/>
    </xf>
    <xf numFmtId="0" fontId="2" fillId="5" borderId="12" xfId="1188" applyFont="1" applyFill="1" applyBorder="1" applyAlignment="1">
      <alignment horizontal="left" vertical="center"/>
    </xf>
    <xf numFmtId="0" fontId="2" fillId="5" borderId="12" xfId="2022" applyFont="1" applyFill="1" applyBorder="1" applyAlignment="1" applyProtection="1">
      <alignment vertical="center"/>
      <protection locked="0"/>
    </xf>
    <xf numFmtId="177" fontId="1" fillId="0" borderId="12" xfId="1188" applyNumberFormat="1" applyFont="1" applyFill="1" applyBorder="1" applyAlignment="1" applyProtection="1">
      <alignment horizontal="right" vertical="center"/>
    </xf>
    <xf numFmtId="177" fontId="2" fillId="0" borderId="12" xfId="1188" applyNumberFormat="1" applyFont="1" applyFill="1" applyBorder="1" applyAlignment="1" applyProtection="1">
      <alignment horizontal="right" vertical="center"/>
    </xf>
    <xf numFmtId="0" fontId="12" fillId="0" borderId="12" xfId="1188" applyFont="1" applyFill="1" applyBorder="1" applyAlignment="1" applyProtection="1">
      <alignment vertical="center"/>
    </xf>
    <xf numFmtId="177" fontId="1" fillId="0" borderId="12" xfId="2019" applyNumberFormat="1" applyFont="1" applyFill="1" applyBorder="1" applyAlignment="1">
      <alignment horizontal="right" vertical="center"/>
    </xf>
    <xf numFmtId="0" fontId="2" fillId="0" borderId="12" xfId="2022" applyFont="1" applyFill="1" applyBorder="1" applyAlignment="1" applyProtection="1">
      <alignment vertical="center"/>
      <protection locked="0"/>
    </xf>
    <xf numFmtId="0" fontId="1" fillId="0" borderId="12" xfId="2022" applyFont="1" applyFill="1" applyBorder="1" applyAlignment="1">
      <alignment horizontal="center" vertical="center"/>
    </xf>
    <xf numFmtId="177" fontId="1" fillId="0" borderId="12" xfId="2022" applyNumberFormat="1" applyFont="1" applyFill="1" applyBorder="1" applyAlignment="1">
      <alignment horizontal="right" vertical="center"/>
    </xf>
    <xf numFmtId="0" fontId="2" fillId="0" borderId="12" xfId="2022" applyFont="1" applyFill="1" applyBorder="1" applyAlignment="1" applyProtection="1">
      <alignment horizontal="center" vertical="center"/>
      <protection locked="0"/>
    </xf>
    <xf numFmtId="177" fontId="2" fillId="0" borderId="12" xfId="2022" applyNumberFormat="1" applyFont="1" applyFill="1" applyBorder="1" applyAlignment="1">
      <alignment horizontal="right" vertical="center"/>
    </xf>
    <xf numFmtId="0" fontId="2" fillId="0" borderId="0" xfId="2019" applyFont="1" applyFill="1" applyBorder="1" applyAlignment="1">
      <alignment horizontal="left" vertical="center" wrapText="1"/>
    </xf>
    <xf numFmtId="177" fontId="22" fillId="0" borderId="0" xfId="579" applyNumberFormat="1">
      <alignment vertical="center"/>
    </xf>
    <xf numFmtId="0" fontId="2" fillId="0" borderId="0" xfId="579" applyFont="1" applyFill="1" applyAlignment="1">
      <alignment horizontal="right" vertical="center"/>
    </xf>
    <xf numFmtId="0" fontId="1" fillId="0" borderId="16" xfId="2019" applyFont="1" applyBorder="1" applyAlignment="1">
      <alignment horizontal="center" vertical="center"/>
    </xf>
    <xf numFmtId="0" fontId="1" fillId="0" borderId="25" xfId="2019" applyFont="1" applyBorder="1" applyAlignment="1">
      <alignment horizontal="center" vertical="center"/>
    </xf>
    <xf numFmtId="0" fontId="1" fillId="0" borderId="8" xfId="2019" applyFont="1" applyBorder="1" applyAlignment="1">
      <alignment horizontal="center" vertical="center"/>
    </xf>
    <xf numFmtId="177" fontId="1" fillId="0" borderId="12" xfId="2019" applyNumberFormat="1" applyFont="1" applyBorder="1" applyAlignment="1">
      <alignment horizontal="right" vertical="center"/>
    </xf>
    <xf numFmtId="0" fontId="14" fillId="0" borderId="12" xfId="2019" applyFont="1" applyBorder="1" applyAlignment="1">
      <alignment horizontal="center" vertical="center"/>
    </xf>
    <xf numFmtId="177" fontId="2" fillId="0" borderId="12" xfId="2019" applyNumberFormat="1" applyFont="1" applyBorder="1" applyAlignment="1">
      <alignment horizontal="right" vertical="center"/>
    </xf>
    <xf numFmtId="0" fontId="15" fillId="0" borderId="12" xfId="1188" applyFont="1" applyFill="1" applyBorder="1" applyAlignment="1">
      <alignment horizontal="right" vertical="center"/>
    </xf>
    <xf numFmtId="0" fontId="24" fillId="6" borderId="12" xfId="2033" applyFont="1" applyFill="1" applyBorder="1" applyAlignment="1">
      <alignment horizontal="left" vertical="center"/>
    </xf>
    <xf numFmtId="0" fontId="24" fillId="5" borderId="12" xfId="1188" applyFont="1" applyFill="1" applyBorder="1" applyAlignment="1">
      <alignment horizontal="left" vertical="center"/>
    </xf>
    <xf numFmtId="0" fontId="24" fillId="6" borderId="12" xfId="0" applyFont="1" applyFill="1" applyBorder="1" applyAlignment="1">
      <alignment horizontal="left" vertical="center" wrapText="1"/>
    </xf>
    <xf numFmtId="0" fontId="24" fillId="5" borderId="12" xfId="2010" applyFont="1" applyFill="1" applyBorder="1" applyAlignment="1">
      <alignment horizontal="left" vertical="center" wrapText="1"/>
    </xf>
    <xf numFmtId="0" fontId="24" fillId="0" borderId="12" xfId="2010" applyFont="1" applyFill="1" applyBorder="1" applyAlignment="1">
      <alignment horizontal="left" vertical="center" wrapText="1"/>
    </xf>
    <xf numFmtId="0" fontId="24" fillId="0" borderId="12" xfId="0" applyFont="1" applyFill="1" applyBorder="1" applyAlignment="1">
      <alignment horizontal="left" vertical="center" wrapText="1"/>
    </xf>
    <xf numFmtId="0" fontId="0" fillId="5" borderId="0" xfId="579" applyFont="1" applyFill="1">
      <alignment vertical="center"/>
    </xf>
    <xf numFmtId="0" fontId="2" fillId="0" borderId="0" xfId="288" applyFont="1" applyAlignment="1">
      <alignment vertical="center" wrapText="1"/>
    </xf>
    <xf numFmtId="0" fontId="2" fillId="0" borderId="0" xfId="288" applyFont="1" applyFill="1" applyAlignment="1">
      <alignment vertical="center"/>
    </xf>
    <xf numFmtId="0" fontId="17" fillId="0" borderId="12" xfId="579" applyFont="1" applyFill="1" applyBorder="1" applyAlignment="1">
      <alignment horizontal="center" vertical="center" wrapText="1"/>
    </xf>
    <xf numFmtId="0" fontId="1" fillId="0" borderId="12" xfId="2029" applyFont="1" applyFill="1" applyBorder="1" applyAlignment="1">
      <alignment horizontal="center" vertical="center" wrapText="1"/>
    </xf>
    <xf numFmtId="0" fontId="2" fillId="0" borderId="12" xfId="579" applyFont="1" applyFill="1" applyBorder="1" applyAlignment="1">
      <alignment horizontal="center" vertical="center" wrapText="1"/>
    </xf>
    <xf numFmtId="0" fontId="2" fillId="0" borderId="12" xfId="2019" applyFont="1" applyFill="1" applyBorder="1" applyAlignment="1">
      <alignment horizontal="center" vertical="center"/>
    </xf>
    <xf numFmtId="0" fontId="1" fillId="5" borderId="12" xfId="1188" applyFont="1" applyFill="1" applyBorder="1" applyAlignment="1" applyProtection="1">
      <alignment horizontal="left" vertical="center" wrapText="1"/>
    </xf>
    <xf numFmtId="177" fontId="1" fillId="5" borderId="12" xfId="1188" applyNumberFormat="1" applyFont="1" applyFill="1" applyBorder="1" applyAlignment="1" applyProtection="1">
      <alignment horizontal="right" vertical="center"/>
    </xf>
    <xf numFmtId="0" fontId="2" fillId="5" borderId="12" xfId="2022" applyFont="1" applyFill="1" applyBorder="1" applyAlignment="1" applyProtection="1">
      <alignment vertical="center" wrapText="1"/>
      <protection locked="0"/>
    </xf>
    <xf numFmtId="0" fontId="2" fillId="5" borderId="12" xfId="1188" applyFont="1" applyFill="1" applyBorder="1" applyAlignment="1">
      <alignment horizontal="left" vertical="center" wrapText="1"/>
    </xf>
    <xf numFmtId="0" fontId="1" fillId="5" borderId="12" xfId="1188" applyFont="1" applyFill="1" applyBorder="1" applyAlignment="1" applyProtection="1">
      <alignment vertical="center" wrapText="1"/>
    </xf>
    <xf numFmtId="0" fontId="2" fillId="5" borderId="12" xfId="2022" applyFont="1" applyFill="1" applyBorder="1" applyAlignment="1">
      <alignment vertical="center" wrapText="1"/>
    </xf>
    <xf numFmtId="0" fontId="1" fillId="5" borderId="12" xfId="2022" applyFont="1" applyFill="1" applyBorder="1" applyAlignment="1">
      <alignment horizontal="center" vertical="center" wrapText="1"/>
    </xf>
    <xf numFmtId="0" fontId="2" fillId="5" borderId="0" xfId="2019" applyFont="1" applyFill="1" applyBorder="1" applyAlignment="1">
      <alignment horizontal="left" vertical="center" wrapText="1"/>
    </xf>
    <xf numFmtId="0" fontId="11" fillId="0" borderId="0" xfId="579" applyFont="1" applyFill="1" applyAlignment="1">
      <alignment horizontal="center" vertical="center" wrapText="1"/>
    </xf>
    <xf numFmtId="0" fontId="2" fillId="5" borderId="0" xfId="579" applyFont="1" applyFill="1" applyAlignment="1">
      <alignment horizontal="right" vertical="center"/>
    </xf>
    <xf numFmtId="0" fontId="15" fillId="5" borderId="12" xfId="579" applyFont="1" applyFill="1" applyBorder="1" applyAlignment="1">
      <alignment vertical="center"/>
    </xf>
    <xf numFmtId="0" fontId="15" fillId="5" borderId="12" xfId="2027" applyFont="1" applyFill="1" applyBorder="1" applyAlignment="1">
      <alignment horizontal="left" vertical="center" wrapText="1"/>
    </xf>
    <xf numFmtId="177" fontId="24" fillId="5" borderId="12" xfId="2016" applyNumberFormat="1" applyFont="1" applyFill="1" applyBorder="1" applyAlignment="1">
      <alignment vertical="center" wrapText="1"/>
    </xf>
    <xf numFmtId="0" fontId="2" fillId="0" borderId="0" xfId="579" applyFont="1" applyFill="1" applyAlignment="1"/>
    <xf numFmtId="0" fontId="1" fillId="0" borderId="20" xfId="2029" applyFont="1" applyFill="1" applyBorder="1" applyAlignment="1">
      <alignment horizontal="center" vertical="center" wrapText="1"/>
    </xf>
    <xf numFmtId="0" fontId="1" fillId="0" borderId="22" xfId="2029" applyFont="1" applyFill="1" applyBorder="1" applyAlignment="1">
      <alignment horizontal="center" vertical="center" wrapText="1"/>
    </xf>
    <xf numFmtId="0" fontId="1" fillId="0" borderId="12" xfId="2019" applyFont="1" applyFill="1" applyBorder="1" applyAlignment="1">
      <alignment horizontal="center" vertical="center"/>
    </xf>
    <xf numFmtId="0" fontId="1" fillId="0" borderId="16" xfId="2029" applyFont="1" applyFill="1" applyBorder="1" applyAlignment="1">
      <alignment horizontal="center" vertical="center" wrapText="1"/>
    </xf>
    <xf numFmtId="0" fontId="1" fillId="0" borderId="16" xfId="2019" applyFont="1" applyFill="1" applyBorder="1" applyAlignment="1">
      <alignment horizontal="center" vertical="center" wrapText="1"/>
    </xf>
    <xf numFmtId="0" fontId="1" fillId="0" borderId="8" xfId="2029" applyFont="1" applyFill="1" applyBorder="1" applyAlignment="1">
      <alignment horizontal="center" vertical="center" wrapText="1"/>
    </xf>
    <xf numFmtId="0" fontId="1" fillId="0" borderId="8" xfId="2019" applyFont="1" applyFill="1" applyBorder="1" applyAlignment="1">
      <alignment horizontal="center" vertical="center" wrapText="1"/>
    </xf>
    <xf numFmtId="0" fontId="2" fillId="0" borderId="12" xfId="867" applyFont="1" applyFill="1" applyBorder="1" applyAlignment="1">
      <alignment horizontal="center" vertical="center"/>
    </xf>
    <xf numFmtId="177" fontId="1" fillId="0" borderId="12" xfId="867" applyNumberFormat="1" applyFont="1" applyFill="1" applyBorder="1" applyAlignment="1">
      <alignment horizontal="right" vertical="center"/>
    </xf>
    <xf numFmtId="180" fontId="1" fillId="0" borderId="12" xfId="2019" applyNumberFormat="1" applyFont="1" applyFill="1" applyBorder="1" applyAlignment="1">
      <alignment horizontal="right" vertical="center"/>
    </xf>
    <xf numFmtId="0" fontId="22" fillId="0" borderId="0" xfId="579" applyFont="1" applyFill="1">
      <alignment vertical="center"/>
    </xf>
    <xf numFmtId="177" fontId="2" fillId="0" borderId="12" xfId="867" applyNumberFormat="1" applyFont="1" applyFill="1" applyBorder="1" applyAlignment="1">
      <alignment horizontal="right" vertical="center"/>
    </xf>
    <xf numFmtId="180" fontId="2" fillId="0" borderId="12" xfId="2019" applyNumberFormat="1" applyFont="1" applyFill="1" applyBorder="1" applyAlignment="1">
      <alignment horizontal="right" vertical="center"/>
    </xf>
    <xf numFmtId="0" fontId="2" fillId="3" borderId="12" xfId="2022" applyFont="1" applyFill="1" applyBorder="1" applyAlignment="1" applyProtection="1">
      <alignment vertical="center"/>
      <protection locked="0"/>
    </xf>
    <xf numFmtId="177" fontId="2" fillId="0" borderId="12" xfId="2022" applyNumberFormat="1" applyFont="1" applyFill="1" applyBorder="1" applyAlignment="1" applyProtection="1">
      <alignment horizontal="right" vertical="center"/>
      <protection locked="0"/>
    </xf>
    <xf numFmtId="0" fontId="2" fillId="0" borderId="27" xfId="2016" applyFont="1" applyBorder="1" applyAlignment="1">
      <alignment vertical="center" wrapText="1"/>
    </xf>
    <xf numFmtId="0" fontId="2" fillId="0" borderId="27" xfId="0" applyFont="1" applyBorder="1" applyAlignment="1">
      <alignment vertical="center" wrapText="1"/>
    </xf>
    <xf numFmtId="0" fontId="15" fillId="5" borderId="12" xfId="0" applyFont="1" applyFill="1" applyBorder="1" applyAlignment="1">
      <alignment horizontal="justify" vertical="center" wrapText="1"/>
    </xf>
    <xf numFmtId="0" fontId="24" fillId="5" borderId="12" xfId="0" applyFont="1" applyFill="1" applyBorder="1" applyAlignment="1">
      <alignment horizontal="left" vertical="center" wrapText="1"/>
    </xf>
    <xf numFmtId="0" fontId="12" fillId="0" borderId="0" xfId="2016" applyFont="1" applyAlignment="1">
      <alignment vertical="center"/>
    </xf>
    <xf numFmtId="0" fontId="24" fillId="0" borderId="0" xfId="2016" applyFont="1" applyAlignment="1">
      <alignment vertical="center"/>
    </xf>
    <xf numFmtId="0" fontId="0" fillId="0" borderId="0" xfId="2016" applyFont="1">
      <alignment vertical="center"/>
    </xf>
    <xf numFmtId="0" fontId="0" fillId="0" borderId="0" xfId="2016" applyFont="1" applyFill="1">
      <alignment vertical="center"/>
    </xf>
    <xf numFmtId="176" fontId="0" fillId="0" borderId="0" xfId="2016" applyNumberFormat="1" applyFont="1" applyFill="1" applyAlignment="1">
      <alignment horizontal="right" vertical="center"/>
    </xf>
    <xf numFmtId="0" fontId="22" fillId="0" borderId="0" xfId="2016" applyNumberFormat="1" applyFont="1" applyAlignment="1">
      <alignment vertical="center" wrapText="1"/>
    </xf>
    <xf numFmtId="176" fontId="0" fillId="0" borderId="0" xfId="2016" applyNumberFormat="1" applyFont="1">
      <alignment vertical="center"/>
    </xf>
    <xf numFmtId="0" fontId="23" fillId="0" borderId="0" xfId="2016" applyFont="1" applyFill="1" applyAlignment="1">
      <alignment horizontal="center" vertical="center"/>
    </xf>
    <xf numFmtId="0" fontId="2" fillId="0" borderId="0" xfId="2016" applyFont="1" applyFill="1">
      <alignment vertical="center"/>
    </xf>
    <xf numFmtId="49" fontId="27" fillId="0" borderId="23" xfId="2025" applyNumberFormat="1" applyFont="1" applyFill="1" applyBorder="1" applyAlignment="1">
      <alignment horizontal="center" vertical="center" wrapText="1"/>
    </xf>
    <xf numFmtId="49" fontId="27" fillId="0" borderId="27" xfId="2025" applyNumberFormat="1" applyFont="1" applyFill="1" applyBorder="1" applyAlignment="1">
      <alignment horizontal="center" vertical="center" wrapText="1"/>
    </xf>
    <xf numFmtId="49" fontId="27" fillId="0" borderId="26" xfId="2025" applyNumberFormat="1" applyFont="1" applyFill="1" applyBorder="1" applyAlignment="1">
      <alignment horizontal="center" vertical="center" wrapText="1"/>
    </xf>
    <xf numFmtId="49" fontId="27" fillId="0" borderId="9" xfId="2025" applyNumberFormat="1" applyFont="1" applyFill="1" applyBorder="1" applyAlignment="1">
      <alignment horizontal="center" vertical="center" wrapText="1"/>
    </xf>
    <xf numFmtId="49" fontId="27" fillId="0" borderId="29" xfId="2025" applyNumberFormat="1" applyFont="1" applyFill="1" applyBorder="1" applyAlignment="1">
      <alignment horizontal="center" vertical="center" wrapText="1"/>
    </xf>
    <xf numFmtId="49" fontId="27" fillId="0" borderId="28" xfId="2025" applyNumberFormat="1"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23" xfId="2016" applyFont="1" applyFill="1" applyBorder="1" applyAlignment="1">
      <alignment horizontal="center" vertical="center"/>
    </xf>
    <xf numFmtId="0" fontId="1" fillId="0" borderId="27" xfId="2016" applyFont="1" applyFill="1" applyBorder="1" applyAlignment="1">
      <alignment horizontal="center" vertical="center"/>
    </xf>
    <xf numFmtId="49" fontId="27" fillId="0" borderId="12" xfId="2025" applyNumberFormat="1" applyFont="1" applyFill="1" applyBorder="1" applyAlignment="1">
      <alignment horizontal="center" vertical="center" wrapText="1"/>
    </xf>
    <xf numFmtId="49" fontId="25" fillId="0" borderId="12" xfId="2025" applyNumberFormat="1" applyFont="1" applyFill="1" applyBorder="1" applyAlignment="1">
      <alignment horizontal="center" vertical="center" wrapText="1"/>
    </xf>
    <xf numFmtId="0" fontId="2" fillId="0" borderId="8" xfId="0" applyFont="1" applyBorder="1" applyAlignment="1">
      <alignment horizontal="center" vertical="center"/>
    </xf>
    <xf numFmtId="49" fontId="27" fillId="0" borderId="20" xfId="2025" applyNumberFormat="1" applyFont="1" applyFill="1" applyBorder="1" applyAlignment="1">
      <alignment horizontal="center" vertical="center" wrapText="1"/>
    </xf>
    <xf numFmtId="49" fontId="27" fillId="0" borderId="21" xfId="2025" applyNumberFormat="1" applyFont="1" applyFill="1" applyBorder="1" applyAlignment="1">
      <alignment horizontal="center" vertical="center" wrapText="1"/>
    </xf>
    <xf numFmtId="49" fontId="27" fillId="0" borderId="22" xfId="2025" applyNumberFormat="1" applyFont="1" applyFill="1" applyBorder="1" applyAlignment="1">
      <alignment horizontal="center" vertical="center" wrapText="1"/>
    </xf>
    <xf numFmtId="0" fontId="2" fillId="0" borderId="20" xfId="0" applyFont="1" applyFill="1" applyBorder="1" applyAlignment="1">
      <alignment horizontal="center" vertical="center"/>
    </xf>
    <xf numFmtId="0" fontId="21" fillId="0" borderId="0" xfId="2000" applyFont="1"/>
    <xf numFmtId="49" fontId="25" fillId="5" borderId="12" xfId="2000" applyNumberFormat="1" applyFont="1" applyFill="1" applyBorder="1" applyAlignment="1" applyProtection="1">
      <alignment horizontal="center" vertical="center" wrapText="1" readingOrder="1"/>
      <protection locked="0"/>
    </xf>
    <xf numFmtId="0" fontId="25" fillId="5" borderId="12" xfId="2000" applyNumberFormat="1" applyFont="1" applyFill="1" applyBorder="1" applyAlignment="1" applyProtection="1">
      <alignment horizontal="center" vertical="center" wrapText="1" readingOrder="1"/>
      <protection locked="0"/>
    </xf>
    <xf numFmtId="0" fontId="1" fillId="5" borderId="12" xfId="2000" applyNumberFormat="1" applyFont="1" applyFill="1" applyBorder="1" applyAlignment="1" applyProtection="1">
      <alignment vertical="center" wrapText="1"/>
      <protection locked="0"/>
    </xf>
    <xf numFmtId="176" fontId="1" fillId="3" borderId="12" xfId="0" applyNumberFormat="1" applyFont="1" applyFill="1" applyBorder="1" applyAlignment="1" applyProtection="1">
      <alignment horizontal="center" vertical="center" shrinkToFit="1"/>
    </xf>
    <xf numFmtId="0" fontId="34" fillId="5" borderId="30" xfId="311" applyNumberFormat="1" applyFont="1" applyFill="1" applyBorder="1" applyAlignment="1" applyProtection="1">
      <alignment horizontal="left" vertical="center" wrapText="1" readingOrder="1"/>
      <protection locked="0"/>
    </xf>
    <xf numFmtId="49" fontId="27" fillId="5" borderId="12" xfId="2000" applyNumberFormat="1" applyFont="1" applyFill="1" applyBorder="1" applyAlignment="1" applyProtection="1">
      <alignment horizontal="center" vertical="center" wrapText="1" readingOrder="1"/>
      <protection locked="0"/>
    </xf>
    <xf numFmtId="0" fontId="27" fillId="5" borderId="12" xfId="2000" applyNumberFormat="1" applyFont="1" applyFill="1" applyBorder="1" applyAlignment="1" applyProtection="1">
      <alignment horizontal="center" vertical="center" wrapText="1" readingOrder="1"/>
      <protection locked="0"/>
    </xf>
    <xf numFmtId="0" fontId="27" fillId="5" borderId="12" xfId="2000" applyNumberFormat="1" applyFont="1" applyFill="1" applyBorder="1" applyAlignment="1" applyProtection="1">
      <alignment horizontal="left" vertical="center" wrapText="1" readingOrder="1"/>
      <protection locked="0"/>
    </xf>
    <xf numFmtId="177" fontId="2" fillId="3" borderId="12" xfId="0" applyNumberFormat="1" applyFont="1" applyFill="1" applyBorder="1" applyAlignment="1" applyProtection="1">
      <alignment vertical="center" shrinkToFit="1"/>
    </xf>
    <xf numFmtId="49" fontId="34" fillId="5" borderId="30" xfId="311" applyNumberFormat="1" applyFont="1" applyFill="1" applyBorder="1" applyAlignment="1" applyProtection="1">
      <alignment horizontal="left" vertical="center" wrapText="1" readingOrder="1"/>
      <protection locked="0"/>
    </xf>
    <xf numFmtId="49" fontId="27" fillId="0" borderId="12" xfId="2000" applyNumberFormat="1" applyFont="1" applyFill="1" applyBorder="1" applyAlignment="1" applyProtection="1">
      <alignment horizontal="center" vertical="center" wrapText="1" readingOrder="1"/>
      <protection locked="0"/>
    </xf>
    <xf numFmtId="0" fontId="27" fillId="0" borderId="12" xfId="2000" applyNumberFormat="1" applyFont="1" applyFill="1" applyBorder="1" applyAlignment="1" applyProtection="1">
      <alignment horizontal="left" vertical="center" wrapText="1" readingOrder="1"/>
      <protection locked="0"/>
    </xf>
    <xf numFmtId="176" fontId="2" fillId="0" borderId="0" xfId="2016" applyNumberFormat="1" applyFont="1" applyFill="1" applyAlignment="1">
      <alignment horizontal="right" vertical="center"/>
    </xf>
    <xf numFmtId="176" fontId="1" fillId="0" borderId="16" xfId="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8" xfId="2016"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20" xfId="0" applyNumberFormat="1" applyFont="1" applyFill="1" applyBorder="1" applyAlignment="1">
      <alignment horizontal="right" vertical="center"/>
    </xf>
    <xf numFmtId="180" fontId="1" fillId="3" borderId="12" xfId="0" applyNumberFormat="1" applyFont="1" applyFill="1" applyBorder="1" applyAlignment="1" applyProtection="1">
      <alignment horizontal="right" vertical="center" shrinkToFit="1"/>
    </xf>
    <xf numFmtId="177" fontId="1" fillId="3" borderId="12" xfId="0" applyNumberFormat="1" applyFont="1" applyFill="1" applyBorder="1" applyAlignment="1" applyProtection="1">
      <alignment horizontal="center" vertical="center" shrinkToFit="1"/>
    </xf>
    <xf numFmtId="177" fontId="2" fillId="3" borderId="12" xfId="0" applyNumberFormat="1" applyFont="1" applyFill="1" applyBorder="1" applyAlignment="1" applyProtection="1">
      <alignment horizontal="right" vertical="center" shrinkToFit="1"/>
    </xf>
    <xf numFmtId="180" fontId="2" fillId="3" borderId="12" xfId="0" applyNumberFormat="1" applyFont="1" applyFill="1" applyBorder="1" applyAlignment="1" applyProtection="1">
      <alignment horizontal="right" vertical="center" shrinkToFit="1"/>
    </xf>
    <xf numFmtId="0" fontId="2" fillId="0" borderId="0" xfId="2016" applyNumberFormat="1" applyFont="1" applyFill="1" applyBorder="1" applyAlignment="1">
      <alignment horizontal="right" vertical="center" wrapText="1"/>
    </xf>
    <xf numFmtId="0" fontId="1" fillId="0" borderId="16" xfId="2016" applyNumberFormat="1" applyFont="1" applyFill="1" applyBorder="1" applyAlignment="1">
      <alignment horizontal="center" vertical="center" wrapText="1"/>
    </xf>
    <xf numFmtId="176" fontId="1" fillId="0" borderId="0" xfId="2016" applyNumberFormat="1" applyFont="1" applyAlignment="1">
      <alignment vertical="center"/>
    </xf>
    <xf numFmtId="0" fontId="1" fillId="0" borderId="25" xfId="2016" applyNumberFormat="1" applyFont="1" applyFill="1" applyBorder="1" applyAlignment="1">
      <alignment horizontal="center" vertical="center" wrapText="1"/>
    </xf>
    <xf numFmtId="0" fontId="1" fillId="0" borderId="8" xfId="2016"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15" fillId="0" borderId="12" xfId="0" applyNumberFormat="1" applyFont="1" applyFill="1" applyBorder="1" applyAlignment="1">
      <alignment vertical="center" wrapText="1"/>
    </xf>
    <xf numFmtId="176" fontId="12" fillId="0" borderId="0" xfId="2016" applyNumberFormat="1" applyFont="1" applyAlignment="1">
      <alignment vertical="center"/>
    </xf>
    <xf numFmtId="0" fontId="15" fillId="5" borderId="12" xfId="0" applyFont="1" applyFill="1" applyBorder="1" applyAlignment="1">
      <alignment vertical="center" wrapText="1"/>
    </xf>
    <xf numFmtId="0" fontId="15" fillId="3" borderId="12" xfId="0" applyFont="1" applyFill="1" applyBorder="1" applyAlignment="1">
      <alignment vertical="center" wrapText="1"/>
    </xf>
    <xf numFmtId="0" fontId="15" fillId="0" borderId="12" xfId="0" applyFont="1" applyFill="1" applyBorder="1" applyAlignment="1">
      <alignment vertical="center" wrapText="1"/>
    </xf>
    <xf numFmtId="0" fontId="27" fillId="0" borderId="12" xfId="2000" applyNumberFormat="1" applyFont="1" applyFill="1" applyBorder="1" applyAlignment="1" applyProtection="1">
      <alignment horizontal="center" vertical="center" wrapText="1" readingOrder="1"/>
      <protection locked="0"/>
    </xf>
    <xf numFmtId="0" fontId="24" fillId="3" borderId="12" xfId="0" applyFont="1" applyFill="1" applyBorder="1" applyAlignment="1">
      <alignment vertical="center" wrapText="1"/>
    </xf>
    <xf numFmtId="177" fontId="2" fillId="3" borderId="12" xfId="0" applyNumberFormat="1" applyFont="1" applyFill="1" applyBorder="1" applyAlignment="1" applyProtection="1">
      <alignment horizontal="left" vertical="center" shrinkToFit="1"/>
    </xf>
    <xf numFmtId="177" fontId="2" fillId="0" borderId="12" xfId="2016" applyNumberFormat="1" applyFont="1" applyFill="1" applyBorder="1">
      <alignment vertical="center"/>
    </xf>
    <xf numFmtId="0" fontId="14" fillId="3" borderId="12" xfId="0" applyFont="1" applyFill="1" applyBorder="1" applyAlignment="1">
      <alignment vertical="center" wrapText="1"/>
    </xf>
    <xf numFmtId="0" fontId="15" fillId="0" borderId="12" xfId="2016" applyFont="1" applyFill="1" applyBorder="1" applyAlignment="1">
      <alignment vertical="center" wrapText="1"/>
    </xf>
    <xf numFmtId="0" fontId="24" fillId="0" borderId="12" xfId="2016" applyNumberFormat="1" applyFont="1" applyBorder="1" applyAlignment="1">
      <alignment vertical="center" wrapText="1"/>
    </xf>
    <xf numFmtId="0" fontId="24" fillId="5" borderId="12" xfId="2016" applyNumberFormat="1" applyFont="1" applyFill="1" applyBorder="1" applyAlignment="1">
      <alignment vertical="center" wrapText="1"/>
    </xf>
    <xf numFmtId="49" fontId="27" fillId="5" borderId="12" xfId="2000" applyNumberFormat="1" applyFont="1" applyFill="1" applyBorder="1" applyAlignment="1" applyProtection="1">
      <alignment horizontal="left" vertical="center" wrapText="1" readingOrder="1"/>
      <protection locked="0"/>
    </xf>
    <xf numFmtId="0" fontId="35" fillId="5" borderId="12" xfId="2000" applyNumberFormat="1" applyFont="1" applyFill="1" applyBorder="1" applyAlignment="1" applyProtection="1">
      <alignment horizontal="left" vertical="center" wrapText="1" readingOrder="1"/>
      <protection locked="0"/>
    </xf>
    <xf numFmtId="177" fontId="0" fillId="0" borderId="12" xfId="2016" applyNumberFormat="1" applyFont="1" applyFill="1" applyBorder="1">
      <alignment vertical="center"/>
    </xf>
    <xf numFmtId="0" fontId="2" fillId="0" borderId="12" xfId="2016" applyFont="1" applyFill="1" applyBorder="1">
      <alignment vertical="center"/>
    </xf>
    <xf numFmtId="176" fontId="2" fillId="0" borderId="12" xfId="2016" applyNumberFormat="1" applyFont="1" applyFill="1" applyBorder="1" applyAlignment="1">
      <alignment horizontal="right" vertical="center"/>
    </xf>
    <xf numFmtId="0" fontId="22" fillId="0" borderId="0" xfId="2016" applyFont="1">
      <alignment vertical="center"/>
    </xf>
    <xf numFmtId="0" fontId="7" fillId="0" borderId="0" xfId="2016" applyFont="1">
      <alignment vertical="center"/>
    </xf>
    <xf numFmtId="0" fontId="23" fillId="0" borderId="0" xfId="2016" applyFont="1" applyAlignment="1">
      <alignment horizontal="center" vertical="center"/>
    </xf>
    <xf numFmtId="0" fontId="11" fillId="0" borderId="0" xfId="2016" applyFont="1" applyAlignment="1">
      <alignment horizontal="center" vertical="center"/>
    </xf>
    <xf numFmtId="0" fontId="2" fillId="0" borderId="29" xfId="2016" applyFont="1" applyBorder="1" applyAlignment="1">
      <alignment horizontal="left" vertical="center"/>
    </xf>
    <xf numFmtId="0" fontId="2" fillId="0" borderId="0" xfId="2016" applyFont="1" applyFill="1" applyAlignment="1">
      <alignment horizontal="center" vertical="center"/>
    </xf>
    <xf numFmtId="0" fontId="1" fillId="0" borderId="12" xfId="2016" applyFont="1" applyBorder="1" applyAlignment="1">
      <alignment horizontal="center" vertical="center"/>
    </xf>
    <xf numFmtId="0" fontId="1" fillId="0" borderId="20" xfId="2016" applyFont="1" applyFill="1" applyBorder="1" applyAlignment="1">
      <alignment horizontal="center" vertical="center"/>
    </xf>
    <xf numFmtId="0" fontId="1" fillId="0" borderId="12" xfId="0" applyFont="1" applyBorder="1" applyAlignment="1">
      <alignment horizontal="center" vertical="center" wrapText="1"/>
    </xf>
    <xf numFmtId="0" fontId="2" fillId="0" borderId="12" xfId="0" applyFont="1" applyBorder="1" applyAlignment="1">
      <alignment horizontal="center" vertical="center"/>
    </xf>
    <xf numFmtId="0" fontId="1"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8" xfId="0" applyFont="1" applyBorder="1" applyAlignment="1">
      <alignment horizontal="center" vertical="center" wrapText="1"/>
    </xf>
    <xf numFmtId="176" fontId="1" fillId="0" borderId="12" xfId="0" applyNumberFormat="1" applyFont="1" applyBorder="1" applyAlignment="1">
      <alignment horizontal="right" vertical="center" shrinkToFit="1"/>
    </xf>
    <xf numFmtId="180" fontId="1" fillId="0" borderId="12" xfId="2016" applyNumberFormat="1" applyFont="1" applyFill="1" applyBorder="1" applyAlignment="1">
      <alignment horizontal="right" vertical="center"/>
    </xf>
    <xf numFmtId="180" fontId="1" fillId="0" borderId="12" xfId="2016" applyNumberFormat="1" applyFont="1" applyBorder="1" applyAlignment="1">
      <alignment horizontal="right" vertical="center"/>
    </xf>
    <xf numFmtId="177" fontId="1" fillId="0" borderId="12" xfId="2016" applyNumberFormat="1" applyFont="1" applyBorder="1" applyAlignment="1">
      <alignment horizontal="right" vertical="center"/>
    </xf>
    <xf numFmtId="0" fontId="2" fillId="0" borderId="12" xfId="2016" applyFont="1" applyBorder="1" applyAlignment="1">
      <alignment horizontal="left" vertical="center"/>
    </xf>
    <xf numFmtId="176" fontId="2" fillId="0" borderId="12" xfId="0" applyNumberFormat="1" applyFont="1" applyBorder="1" applyAlignment="1">
      <alignment horizontal="right" vertical="center" shrinkToFit="1"/>
    </xf>
    <xf numFmtId="177" fontId="2" fillId="0" borderId="12" xfId="0" applyNumberFormat="1" applyFont="1" applyFill="1" applyBorder="1" applyAlignment="1">
      <alignment horizontal="right" vertical="center"/>
    </xf>
    <xf numFmtId="180" fontId="2" fillId="0" borderId="12" xfId="2016" applyNumberFormat="1" applyFont="1" applyFill="1" applyBorder="1" applyAlignment="1">
      <alignment horizontal="right" vertical="center"/>
    </xf>
    <xf numFmtId="180" fontId="2" fillId="0" borderId="12" xfId="2016" applyNumberFormat="1" applyFont="1" applyBorder="1" applyAlignment="1">
      <alignment horizontal="right" vertical="center"/>
    </xf>
    <xf numFmtId="0" fontId="2" fillId="0" borderId="12" xfId="2016" applyFont="1" applyBorder="1" applyAlignment="1">
      <alignment horizontal="left" vertical="center" shrinkToFit="1"/>
    </xf>
    <xf numFmtId="49" fontId="2" fillId="0" borderId="12" xfId="2016" applyNumberFormat="1" applyFont="1" applyBorder="1" applyAlignment="1">
      <alignment horizontal="left" vertical="center"/>
    </xf>
    <xf numFmtId="177" fontId="1" fillId="0" borderId="12" xfId="2016"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0" fontId="29" fillId="0" borderId="0" xfId="0" applyFont="1" applyAlignment="1">
      <alignment vertical="center"/>
    </xf>
    <xf numFmtId="179" fontId="2" fillId="0" borderId="0" xfId="2016" applyNumberFormat="1" applyFont="1" applyAlignment="1">
      <alignment horizontal="right" vertical="center"/>
    </xf>
    <xf numFmtId="179" fontId="2" fillId="0" borderId="0" xfId="2016" applyNumberFormat="1" applyFont="1" applyBorder="1" applyAlignment="1">
      <alignment horizontal="right" shrinkToFit="1"/>
    </xf>
    <xf numFmtId="177" fontId="1" fillId="0" borderId="12" xfId="0" applyNumberFormat="1" applyFont="1" applyBorder="1" applyAlignment="1">
      <alignment horizontal="right" vertical="center" shrinkToFit="1"/>
    </xf>
    <xf numFmtId="0" fontId="14" fillId="0" borderId="12" xfId="0" applyFont="1" applyBorder="1" applyAlignment="1">
      <alignment horizontal="center" vertical="center"/>
    </xf>
    <xf numFmtId="0" fontId="15" fillId="0" borderId="12" xfId="0" applyFont="1" applyBorder="1" applyAlignment="1">
      <alignment vertical="center" wrapText="1"/>
    </xf>
    <xf numFmtId="0" fontId="15" fillId="0" borderId="12" xfId="0" applyFont="1" applyFill="1" applyBorder="1" applyAlignment="1">
      <alignment horizontal="left" vertical="center" wrapText="1"/>
    </xf>
    <xf numFmtId="0" fontId="15" fillId="0" borderId="12" xfId="0" applyFont="1" applyBorder="1" applyAlignment="1">
      <alignment horizontal="left" vertical="center" wrapText="1"/>
    </xf>
    <xf numFmtId="0" fontId="0" fillId="0" borderId="0" xfId="2016" applyFont="1" applyAlignment="1">
      <alignment vertical="center"/>
    </xf>
    <xf numFmtId="0" fontId="15" fillId="0" borderId="12" xfId="2016" applyFont="1" applyBorder="1" applyAlignment="1">
      <alignment horizontal="left" vertical="center" wrapText="1"/>
    </xf>
    <xf numFmtId="176" fontId="15" fillId="0" borderId="12" xfId="2016" applyNumberFormat="1" applyFont="1" applyFill="1" applyBorder="1" applyAlignment="1">
      <alignment horizontal="left" vertical="center" wrapText="1"/>
    </xf>
    <xf numFmtId="0" fontId="15" fillId="5" borderId="12" xfId="0" applyFont="1" applyFill="1" applyBorder="1" applyAlignment="1">
      <alignment horizontal="left" vertical="center" wrapText="1"/>
    </xf>
    <xf numFmtId="0" fontId="1" fillId="0" borderId="0" xfId="2016" applyFont="1" applyBorder="1" applyAlignment="1">
      <alignment vertical="center"/>
    </xf>
    <xf numFmtId="179" fontId="2" fillId="0" borderId="0" xfId="2016" applyNumberFormat="1" applyFont="1">
      <alignment vertical="center"/>
    </xf>
    <xf numFmtId="0" fontId="22" fillId="0" borderId="0" xfId="2016" applyFont="1" applyAlignment="1">
      <alignment horizontal="left" vertical="center"/>
    </xf>
    <xf numFmtId="0" fontId="2" fillId="0" borderId="29" xfId="2016" applyFont="1" applyBorder="1" applyAlignment="1">
      <alignment vertical="center"/>
    </xf>
    <xf numFmtId="0" fontId="1" fillId="0" borderId="16" xfId="2016" applyFont="1" applyBorder="1" applyAlignment="1">
      <alignment horizontal="center" vertical="center"/>
    </xf>
    <xf numFmtId="0" fontId="1" fillId="0" borderId="25" xfId="2016" applyFont="1" applyBorder="1" applyAlignment="1">
      <alignment horizontal="center" vertical="center"/>
    </xf>
    <xf numFmtId="177" fontId="1" fillId="0" borderId="12" xfId="0" applyNumberFormat="1" applyFont="1" applyBorder="1" applyAlignment="1">
      <alignment vertical="center" shrinkToFit="1"/>
    </xf>
    <xf numFmtId="180" fontId="1" fillId="0" borderId="12" xfId="2016" applyNumberFormat="1" applyFont="1" applyFill="1" applyBorder="1" applyAlignment="1">
      <alignment vertical="center" shrinkToFit="1"/>
    </xf>
    <xf numFmtId="0" fontId="2" fillId="3" borderId="12" xfId="2016" applyFont="1" applyFill="1" applyBorder="1" applyAlignment="1">
      <alignment horizontal="center" vertical="center"/>
    </xf>
    <xf numFmtId="0" fontId="2" fillId="3" borderId="12" xfId="0" applyNumberFormat="1" applyFont="1" applyFill="1" applyBorder="1" applyAlignment="1" applyProtection="1">
      <alignment vertical="center"/>
    </xf>
    <xf numFmtId="177" fontId="2" fillId="0" borderId="12" xfId="2016" applyNumberFormat="1" applyFont="1" applyFill="1" applyBorder="1" applyAlignment="1">
      <alignment vertical="center" shrinkToFit="1"/>
    </xf>
    <xf numFmtId="177" fontId="2" fillId="0" borderId="12" xfId="2032" applyNumberFormat="1" applyFont="1" applyFill="1" applyBorder="1" applyAlignment="1">
      <alignment vertical="center" shrinkToFit="1"/>
    </xf>
    <xf numFmtId="3" fontId="2" fillId="0" borderId="12" xfId="0" applyNumberFormat="1" applyFont="1" applyFill="1" applyBorder="1" applyAlignment="1" applyProtection="1">
      <alignment vertical="center" shrinkToFit="1"/>
    </xf>
    <xf numFmtId="180" fontId="2" fillId="0" borderId="12" xfId="2016" applyNumberFormat="1" applyFont="1" applyFill="1" applyBorder="1" applyAlignment="1">
      <alignment vertical="center" shrinkToFit="1"/>
    </xf>
    <xf numFmtId="3" fontId="2" fillId="3" borderId="12" xfId="0" applyNumberFormat="1" applyFont="1" applyFill="1" applyBorder="1" applyAlignment="1" applyProtection="1">
      <alignment vertical="center" shrinkToFit="1"/>
    </xf>
    <xf numFmtId="0" fontId="22" fillId="3" borderId="12" xfId="0" applyNumberFormat="1" applyFont="1" applyFill="1" applyBorder="1" applyAlignment="1" applyProtection="1">
      <alignment vertical="center"/>
    </xf>
    <xf numFmtId="0" fontId="2" fillId="0" borderId="27" xfId="2016" applyFont="1" applyFill="1" applyBorder="1" applyAlignment="1">
      <alignment horizontal="left" vertical="center" wrapText="1"/>
    </xf>
    <xf numFmtId="179" fontId="2" fillId="0" borderId="0" xfId="2016" applyNumberFormat="1" applyFont="1" applyBorder="1" applyAlignment="1">
      <alignment horizontal="right" vertical="center" shrinkToFit="1"/>
    </xf>
    <xf numFmtId="179" fontId="1" fillId="0" borderId="12"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0" fontId="15" fillId="0" borderId="12" xfId="2016" applyFont="1" applyBorder="1" applyAlignment="1">
      <alignment horizontal="center" vertical="center"/>
    </xf>
    <xf numFmtId="177" fontId="2" fillId="0" borderId="0" xfId="2016" applyNumberFormat="1" applyFont="1" applyAlignment="1">
      <alignment vertical="center"/>
    </xf>
    <xf numFmtId="177" fontId="15" fillId="0" borderId="12" xfId="2016" applyNumberFormat="1" applyFont="1" applyFill="1" applyBorder="1" applyAlignment="1">
      <alignment horizontal="left" vertical="center" wrapText="1"/>
    </xf>
    <xf numFmtId="177" fontId="15" fillId="0" borderId="12" xfId="2016" applyNumberFormat="1" applyFont="1" applyFill="1" applyBorder="1" applyAlignment="1">
      <alignment vertical="center" wrapText="1"/>
    </xf>
    <xf numFmtId="177" fontId="24" fillId="0" borderId="12" xfId="2016" applyNumberFormat="1" applyFont="1" applyFill="1" applyBorder="1" applyAlignment="1">
      <alignment vertical="center" wrapText="1"/>
    </xf>
    <xf numFmtId="177" fontId="2" fillId="0" borderId="0" xfId="2016" applyNumberFormat="1" applyFont="1" applyBorder="1" applyAlignment="1">
      <alignment vertical="center"/>
    </xf>
    <xf numFmtId="0" fontId="9" fillId="0" borderId="0" xfId="2016" applyFont="1" applyAlignment="1">
      <alignment vertical="center"/>
    </xf>
    <xf numFmtId="0" fontId="2" fillId="0" borderId="0" xfId="2016" applyFont="1" applyAlignment="1">
      <alignment horizontal="left" vertical="center"/>
    </xf>
    <xf numFmtId="0" fontId="1" fillId="0" borderId="0" xfId="2016" applyFont="1" applyAlignment="1">
      <alignment horizontal="left" vertical="center"/>
    </xf>
    <xf numFmtId="0" fontId="1" fillId="0" borderId="12" xfId="0" applyFont="1" applyBorder="1" applyAlignment="1">
      <alignment horizontal="left" vertical="center"/>
    </xf>
    <xf numFmtId="177" fontId="1" fillId="0" borderId="12" xfId="0" applyNumberFormat="1" applyFont="1" applyBorder="1" applyAlignment="1">
      <alignment horizontal="center" vertical="center" shrinkToFit="1"/>
    </xf>
    <xf numFmtId="180" fontId="1" fillId="0" borderId="12" xfId="0" applyNumberFormat="1" applyFont="1" applyBorder="1" applyAlignment="1">
      <alignment horizontal="right" vertical="center" shrinkToFit="1"/>
    </xf>
    <xf numFmtId="177" fontId="2" fillId="0" borderId="12" xfId="2016" applyNumberFormat="1" applyFont="1" applyFill="1" applyBorder="1" applyAlignment="1">
      <alignment horizontal="right" vertical="center"/>
    </xf>
    <xf numFmtId="3" fontId="2" fillId="0" borderId="12" xfId="0" applyNumberFormat="1" applyFont="1" applyFill="1" applyBorder="1" applyAlignment="1" applyProtection="1">
      <alignment horizontal="right" vertical="center"/>
    </xf>
    <xf numFmtId="3" fontId="27" fillId="3" borderId="12" xfId="0" applyNumberFormat="1" applyFont="1" applyFill="1" applyBorder="1" applyAlignment="1" applyProtection="1">
      <alignment horizontal="right" vertical="center"/>
    </xf>
    <xf numFmtId="180" fontId="2" fillId="0" borderId="12" xfId="0" applyNumberFormat="1" applyFont="1" applyBorder="1" applyAlignment="1">
      <alignment horizontal="right" vertical="center" shrinkToFit="1"/>
    </xf>
    <xf numFmtId="176" fontId="27" fillId="3" borderId="12" xfId="2016" applyNumberFormat="1" applyFont="1" applyFill="1" applyBorder="1" applyAlignment="1">
      <alignment horizontal="right" vertical="center"/>
    </xf>
    <xf numFmtId="3" fontId="2" fillId="0" borderId="12" xfId="2016" applyNumberFormat="1" applyFont="1" applyFill="1" applyBorder="1" applyAlignment="1">
      <alignment horizontal="right" vertical="center"/>
    </xf>
    <xf numFmtId="0" fontId="2" fillId="0" borderId="0" xfId="2016" applyFont="1" applyAlignment="1">
      <alignment horizontal="right" vertical="center"/>
    </xf>
    <xf numFmtId="0" fontId="24" fillId="5" borderId="12" xfId="0" applyFont="1" applyFill="1" applyBorder="1" applyAlignment="1">
      <alignment vertical="center" wrapText="1"/>
    </xf>
    <xf numFmtId="176" fontId="2" fillId="0" borderId="0" xfId="2016" applyNumberFormat="1" applyFont="1" applyAlignment="1">
      <alignment vertical="center"/>
    </xf>
    <xf numFmtId="0" fontId="22" fillId="0" borderId="0" xfId="140"/>
    <xf numFmtId="0" fontId="0" fillId="0" borderId="0" xfId="140" applyFont="1"/>
    <xf numFmtId="0" fontId="36" fillId="0" borderId="0" xfId="140" applyFont="1" applyAlignment="1">
      <alignment horizontal="center" vertical="center"/>
    </xf>
    <xf numFmtId="0" fontId="24" fillId="0" borderId="0" xfId="140" applyFont="1"/>
    <xf numFmtId="0" fontId="37" fillId="0" borderId="0" xfId="140" applyFont="1" applyAlignment="1">
      <alignment vertical="center"/>
    </xf>
    <xf numFmtId="0" fontId="20" fillId="0" borderId="0" xfId="140" applyFont="1" applyAlignment="1">
      <alignment vertical="center"/>
    </xf>
    <xf numFmtId="0" fontId="22" fillId="0" borderId="0" xfId="140" applyAlignment="1">
      <alignment vertical="center"/>
    </xf>
    <xf numFmtId="0" fontId="22" fillId="0" borderId="0" xfId="2026"/>
    <xf numFmtId="0" fontId="16" fillId="0" borderId="0" xfId="2026" applyNumberFormat="1" applyFont="1" applyAlignment="1">
      <alignment horizontal="center" vertical="center" wrapText="1"/>
    </xf>
    <xf numFmtId="0" fontId="22" fillId="0" borderId="0" xfId="2026" applyAlignment="1">
      <alignment vertical="center"/>
    </xf>
    <xf numFmtId="0" fontId="5" fillId="0" borderId="0" xfId="2026" applyFont="1" applyAlignment="1">
      <alignment vertical="center"/>
    </xf>
    <xf numFmtId="0" fontId="38" fillId="0" borderId="0" xfId="2026" applyFont="1" applyAlignment="1">
      <alignment horizontal="center" vertical="center"/>
    </xf>
    <xf numFmtId="0" fontId="37" fillId="0" borderId="0" xfId="2026" applyFont="1" applyAlignment="1">
      <alignment horizontal="center"/>
    </xf>
    <xf numFmtId="0" fontId="23" fillId="0" borderId="0" xfId="2026" applyFont="1" applyAlignment="1">
      <alignment horizontal="center" vertical="center"/>
    </xf>
    <xf numFmtId="181" fontId="16" fillId="0" borderId="0" xfId="2026" applyNumberFormat="1" applyFont="1" applyAlignment="1">
      <alignment horizontal="center" vertical="center"/>
    </xf>
    <xf numFmtId="0" fontId="16" fillId="0" borderId="0" xfId="2026" applyFont="1" applyAlignment="1">
      <alignment vertical="center"/>
    </xf>
    <xf numFmtId="0" fontId="24" fillId="0" borderId="0" xfId="2026" applyFont="1"/>
    <xf numFmtId="0" fontId="29" fillId="0" borderId="0" xfId="2026" applyFont="1" applyAlignment="1">
      <alignment horizontal="center" vertical="center"/>
    </xf>
  </cellXfs>
  <cellStyles count="2759">
    <cellStyle name="常规" xfId="0" builtinId="0"/>
    <cellStyle name="货币[0]" xfId="1" builtinId="7"/>
    <cellStyle name="好_2011年一般预算支出结转及收回情况表（社保处3.8反馈预算处）_附表3.2015年省级一般公共预算年初预算安排建议表(20141224)" xfId="2"/>
    <cellStyle name="20% - 强调文字颜色 3" xfId="3" builtinId="38"/>
    <cellStyle name="强调文字颜色 2 3 2" xfId="4"/>
    <cellStyle name="输入" xfId="5" builtinId="20"/>
    <cellStyle name="常规 44" xfId="6"/>
    <cellStyle name="常规 39" xfId="7"/>
    <cellStyle name="货币" xfId="8" builtinId="4"/>
    <cellStyle name="千位分隔[0]" xfId="9" builtinId="6"/>
    <cellStyle name="40% - 强调文字颜色 3" xfId="10" builtinId="39"/>
    <cellStyle name="差" xfId="11" builtinId="27"/>
    <cellStyle name="好_附件2.2015年地方政府债券分配情况表_2015年1—10月预算执行情况附表" xfId="12"/>
    <cellStyle name="60% - 强调文字颜色 2 4 3" xfId="13"/>
    <cellStyle name="好_副本Xl0000167_2013、2014年编审处结转、预留经费使用情况及处理建议、2014年追加情况、2015年预计新增" xfId="14"/>
    <cellStyle name="千位分隔" xfId="15" builtinId="3"/>
    <cellStyle name="60% - 强调文字颜色 3" xfId="16" builtinId="40"/>
    <cellStyle name="差_贵州省2012年省本级国有资本经营预算表（草案）_附表3.2015年省级一般公共预算年初预算安排建议表(20141224)_2015年1—10月预算执行情况附表（11.10）" xfId="17"/>
    <cellStyle name="60% - 强调文字颜色 2 4_贵州省本级调整预算表及预算平衡表2012.5.24" xfId="18"/>
    <cellStyle name="好_2011年省级一般预算支出结转2012年安排情况表0_2013、2014年编审处结转、预留经费使用情况及处理建议、2014年追加情况、2015年预计新增_2015年1—10月预算执行情况附表1" xfId="19"/>
    <cellStyle name="超链接" xfId="20" builtinId="8"/>
    <cellStyle name="百分比" xfId="21" builtinId="5"/>
    <cellStyle name="好_贵州省2012年省本级国有资本经营预算表（草案）_贵州省2013年省本级预算调整项目明细表（一般预算支出）" xfId="22"/>
    <cellStyle name="40% - 强调文字颜色 6 4 2" xfId="23"/>
    <cellStyle name="60% - 强调文字颜色 4 2 2 2" xfId="24"/>
    <cellStyle name="已访问的超链接" xfId="25" builtinId="9"/>
    <cellStyle name="_ET_STYLE_NoName_00__2014年超收安排及2015年预算平衡(20141226)" xfId="26"/>
    <cellStyle name="20% - 强调文字颜色 2 2 2" xfId="27"/>
    <cellStyle name="40% - 强调文字颜色 3 2 7" xfId="28"/>
    <cellStyle name="强调文字颜色 3 2_贵州省本级调整预算表及预算平衡表2012.5.24" xfId="29"/>
    <cellStyle name="40% - 强调文字颜色 3 2 2 5" xfId="30"/>
    <cellStyle name="_ET_STYLE_NoName_00__2013年结转及收回汇总" xfId="31"/>
    <cellStyle name="差_2013年地方政府债券建议安排项目情况表._附表3.2015年省级一般公共预算年初预算安排建议表(20141224)_2015年1—10月预算执行情况附表（修改）(1)" xfId="32"/>
    <cellStyle name="_ET_STYLE_NoName_00__2012年预算草案表s" xfId="33"/>
    <cellStyle name="常规 2 21 9" xfId="34"/>
    <cellStyle name="常规 2 16 9" xfId="35"/>
    <cellStyle name="注释" xfId="36" builtinId="10"/>
    <cellStyle name="60% - 强调文字颜色 2 3" xfId="37"/>
    <cellStyle name="20% - 强调文字颜色 4 5" xfId="38"/>
    <cellStyle name="40% - 强调文字颜色 4 4_2014年超收安排及2015年预算平衡11.25" xfId="39"/>
    <cellStyle name="20% - 强调文字颜色 6 2 2_2014年超收安排及2015年预算平衡11.25" xfId="40"/>
    <cellStyle name="60% - 强调文字颜色 2" xfId="41" builtinId="36"/>
    <cellStyle name="好_贵州省2012年省本级国有资本经营预算表（草案）_2012年预算草案表s_2013、2014年编审处结转、预留经费使用情况及处理建议、2014年追加情况、2015年预计新增_2015年1—10月预算执行情况附表（11.10）" xfId="42"/>
    <cellStyle name="差_贵州省2012年省本级国有资本经营预算表（草案）_2012年预算草案表s_2014年超收安排及2015年预算平衡(20141226)_2015年1—10月预算执行情况附表（11.10）" xfId="43"/>
    <cellStyle name="60% - 强调文字颜色 2 2 2 4" xfId="44"/>
    <cellStyle name="差_贵州省2012年省本级国有资本经营预算表（草案）_贵州省2013年省本级公共财政预算收入调整预算表（草案）-计算表11.21_2015年1—10月预算执行情况附表" xfId="45"/>
    <cellStyle name="标题 4" xfId="46" builtinId="19"/>
    <cellStyle name="警告文本" xfId="47" builtinId="11"/>
    <cellStyle name="_ET_STYLE_NoName_00_" xfId="48"/>
    <cellStyle name="常规 2 6_2012年超收安排及2013年预算平衡12.5" xfId="49"/>
    <cellStyle name="60% - 强调文字颜色 2 2 2" xfId="50"/>
    <cellStyle name="60% - 强调文字颜色 5 2 2_贵州省本级调整预算表及预算平衡表2012.5.24" xfId="51"/>
    <cellStyle name="20% - 强调文字颜色 4 4 2" xfId="52"/>
    <cellStyle name="差_省级重大重大资金投入情况表12.13" xfId="53"/>
    <cellStyle name="差_2013年超收安排及2014年预算平衡12.11(已加入)_2014年超收安排及2015年预算平衡(20141226)_2015年1—10月预算执行情况附表（11.10）" xfId="54"/>
    <cellStyle name="标题" xfId="55" builtinId="15"/>
    <cellStyle name="常规 2 9 4" xfId="56"/>
    <cellStyle name="_ET_STYLE_NoName_00__2014年预算分配表" xfId="57"/>
    <cellStyle name="差_2013年地方政府债券建议安排项目情况表_2015年1—10月预算执行情况附表1" xfId="58"/>
    <cellStyle name="60% - 强调文字颜色 4 5_贵州省本级调整预算表及预算平衡表2012.5.24" xfId="59"/>
    <cellStyle name="标题 1 5 2" xfId="60"/>
    <cellStyle name="解释性文本" xfId="61" builtinId="53"/>
    <cellStyle name="20% - 强调文字颜色 5 3 3" xfId="62"/>
    <cellStyle name="标题 1" xfId="63" builtinId="16"/>
    <cellStyle name="_ET_STYLE_NoName_00__2013年新增支出分类统计表" xfId="64"/>
    <cellStyle name="解释性文本 2 2 5" xfId="65"/>
    <cellStyle name="差_2011年省级一般预算支出结转2012年安排情况表0_附表3.2015年省级一般公共预算年初预算安排建议表(20141224)_2015年1—10月预算执行情况附表1" xfId="66"/>
    <cellStyle name="60% - 强调文字颜色 5 2 8" xfId="67"/>
    <cellStyle name="40% - 强调文字颜色 4 2 3" xfId="68"/>
    <cellStyle name="强调文字颜色 4 2 9" xfId="69"/>
    <cellStyle name="汇总 2 4" xfId="70"/>
    <cellStyle name="_ET_STYLE_NoName_00__2013年地方政府债券建议安排项目情况表." xfId="71"/>
    <cellStyle name="好_2013年省对下结算补助及其他一般性转移支付（截至2013.12.31）_2015年1—10月预算执行情况附表（11.10）" xfId="72"/>
    <cellStyle name="40% - 强调文字颜色 3 6" xfId="73"/>
    <cellStyle name="强调文字颜色 6 2 2_贵州省本级调整预算表及预算平衡表2012.5.24" xfId="74"/>
    <cellStyle name="_ET_STYLE_NoName_00__2013、2014年编审处结转、预留经费使用情况及处理建议、2014年追加情况、2015年预计新增" xfId="75"/>
    <cellStyle name="60% - 强调文字颜色 2 2 2 2" xfId="76"/>
    <cellStyle name="60% - 强调文字颜色 1 2_贵州省本级调整预算表及预算平衡表2012.5.24" xfId="77"/>
    <cellStyle name="标题 2" xfId="78" builtinId="17"/>
    <cellStyle name="60% - 强调文字颜色 1" xfId="79" builtinId="32"/>
    <cellStyle name="60% - 强调文字颜色 2 2 2 3" xfId="80"/>
    <cellStyle name="标题 3" xfId="81" builtinId="18"/>
    <cellStyle name="60% - 强调文字颜色 4" xfId="82" builtinId="44"/>
    <cellStyle name="常规 85" xfId="83"/>
    <cellStyle name="差_副本Xl0000167_2014年超收安排及2015年预算平衡(20141226)_2015年1—10月预算执行情况附表（修改）(1)" xfId="84"/>
    <cellStyle name="输出" xfId="85" builtinId="21"/>
    <cellStyle name="20% - 强调文字颜色 2 4 2" xfId="86"/>
    <cellStyle name="常规 31" xfId="87"/>
    <cellStyle name="常规 26" xfId="88"/>
    <cellStyle name="40% - 强调文字颜色 3 3 3" xfId="89"/>
    <cellStyle name="标题 1 2 2 4" xfId="90"/>
    <cellStyle name="计算" xfId="91" builtinId="22"/>
    <cellStyle name="60% - 强调文字颜色 3 2 2_贵州省本级调整预算表及预算平衡表2012.5.24" xfId="92"/>
    <cellStyle name="常规 2 22_2012年超收安排及2013年预算平衡12.5" xfId="93"/>
    <cellStyle name="常规 2 17_2012年超收安排及2013年预算平衡12.5" xfId="94"/>
    <cellStyle name="40% - 强调文字颜色 4 2" xfId="95"/>
    <cellStyle name="20% - 强调文字颜色 1 4 3" xfId="96"/>
    <cellStyle name="检查单元格" xfId="97" builtinId="23"/>
    <cellStyle name="20% - 强调文字颜色 6" xfId="98" builtinId="50"/>
    <cellStyle name="好_2013年结转及收回汇总_2015年1—10月预算执行情况附表1" xfId="99"/>
    <cellStyle name="40% - 强调文字颜色 1 2 9" xfId="100"/>
    <cellStyle name="好_贵州省2012年省本级国有资本经营预算表（草案）_2013年预算平衡及分配表2013.1.10_附表3.2015年省级一般公共预算年初预算安排建议表(20141224)_2015年1—10月预算执行情况附表1" xfId="101"/>
    <cellStyle name="强调文字颜色 2" xfId="102" builtinId="33"/>
    <cellStyle name="好_贵州省2012年省本级国有资本经营预算表（草案）_附表3.2015年省级一般公共预算年初预算安排建议表(20141224)_2015年1—10月预算执行情况附表（11.10）" xfId="103"/>
    <cellStyle name="链接单元格" xfId="104" builtinId="24"/>
    <cellStyle name="40% - 强调文字颜色 6 5" xfId="105"/>
    <cellStyle name="60% - 强调文字颜色 4 2 3" xfId="106"/>
    <cellStyle name="适中 2 5" xfId="107"/>
    <cellStyle name="20% - 强调文字颜色 6 4 3" xfId="108"/>
    <cellStyle name="汇总" xfId="109" builtinId="25"/>
    <cellStyle name="好" xfId="110" builtinId="26"/>
    <cellStyle name="差_2012年部门预算建议下达情况表_附表3.2015年省级一般公共预算年初预算安排建议表(20141224)_2015年1—10月预算执行情况附表（修改）(1)" xfId="111"/>
    <cellStyle name="60% - 强调文字颜色 3 5 2" xfId="112"/>
    <cellStyle name="_ET_STYLE_NoName_00__2012年收支预算简表" xfId="113"/>
    <cellStyle name="20% - 强调文字颜色 3 3" xfId="114"/>
    <cellStyle name="适中" xfId="115" builtinId="28"/>
    <cellStyle name="差_附件2.2015年地方政府债券分配情况表" xfId="116"/>
    <cellStyle name="60% - 强调文字颜色 2 5 2" xfId="117"/>
    <cellStyle name="20% - 强调文字颜色 5" xfId="118" builtinId="46"/>
    <cellStyle name="差_贵州省2012年省本级国有资本经营预算表（草案）_贵州省2013年省本级预算调整项目明细表（一般预算支出）_附表3.2015年省级一般公共预算年初预算安排建议表(20141224)_2015年1—10月预算执行情况附表1" xfId="119"/>
    <cellStyle name="40% - 强调文字颜色 1 2 8" xfId="120"/>
    <cellStyle name="强调文字颜色 1" xfId="121" builtinId="29"/>
    <cellStyle name="40% - 强调文字颜色 1 2 4" xfId="122"/>
    <cellStyle name="60% - 强调文字颜色 2 2 9" xfId="123"/>
    <cellStyle name="好_贵州省2012年省本级预算调整项目明细表（一般预算支出）_2014年超收安排及2015年预算平衡(20141226)_2015年1—10月预算执行情况附表（修改）(1)" xfId="124"/>
    <cellStyle name="40% - 强调文字颜色 6 2 2 5" xfId="125"/>
    <cellStyle name="_ET_STYLE_NoName_00__2013年省级预算平衡预测" xfId="126"/>
    <cellStyle name="差_调整预算登记表（11月25日给汪剑）_2015年1—10月预算执行情况附表" xfId="127"/>
    <cellStyle name="20% - 强调文字颜色 5 2 2_2014年超收安排及2015年预算平衡11.25" xfId="128"/>
    <cellStyle name="好_2013年省对下结算补助及其他一般性转移支付（截至2013.12.31）_2013、2014年编审处结转、预留经费使用情况及处理建议、2014年追加情况、2015年预计新增" xfId="129"/>
    <cellStyle name="好_2013年超收安排及2014年预算平衡12.11(已加入)_2014年超收安排及2015年预算平衡(20141226)_2015年1—10月预算执行情况附表（11.10）" xfId="130"/>
    <cellStyle name="差_Xl0000166_2013、2014年编审处结转、预留经费使用情况及处理建议、2014年追加情况、2015年预计新增_2015年1—10月预算执行情况附表（修改）(1)" xfId="131"/>
    <cellStyle name="20% - 强调文字颜色 1" xfId="132" builtinId="30"/>
    <cellStyle name="好_贵州省2012年省本级国有资本经营预算表（草案）_2012年及2013年省级预算平衡预测_附表3.2015年省级一般公共预算年初预算安排建议表(20141224)_2015年1—10月预算执行情况附表1" xfId="133"/>
    <cellStyle name="好_2012年全省及省级财政经常性收入测算_附表3.2015年省级一般公共预算年初预算安排建议表(20141224)" xfId="134"/>
    <cellStyle name="40% - 强调文字颜色 4 3 2" xfId="135"/>
    <cellStyle name="常规 2 6 8" xfId="136"/>
    <cellStyle name="40% - 强调文字颜色 1" xfId="137" builtinId="31"/>
    <cellStyle name="常规 2 2 3" xfId="138"/>
    <cellStyle name="_ET_STYLE_NoName_00__2013年大盘子预留预算" xfId="139"/>
    <cellStyle name="常规_表格(附件一)修改（正式）元月13日s_上人代会附表" xfId="140"/>
    <cellStyle name="20% - 强调文字颜色 2" xfId="141" builtinId="34"/>
    <cellStyle name="差_贵州省2012年省本级国有资本经营预算表（草案）_贵州省2013年省本级公共财政预算收入调整预算表（草案）-计算表11.21_2015年1—10月预算执行情况附表（修改）(1)" xfId="142"/>
    <cellStyle name="40% - 强调文字颜色 4 3 3" xfId="143"/>
    <cellStyle name="常规 2 6 9" xfId="144"/>
    <cellStyle name="40% - 强调文字颜色 2" xfId="145" builtinId="35"/>
    <cellStyle name="强调文字颜色 2 4_贵州省本级调整预算表及预算平衡表2012.5.24" xfId="146"/>
    <cellStyle name="_ET_STYLE_NoName_00__2013年预算平衡及分配表2013.1.10" xfId="147"/>
    <cellStyle name="差_Xl0000166_附表3.2015年省级一般公共预算年初预算安排建议表(20141224)_2015年1—10月预算执行情况附表1" xfId="148"/>
    <cellStyle name="强调文字颜色 3" xfId="149" builtinId="37"/>
    <cellStyle name="强调文字颜色 4" xfId="150" builtinId="41"/>
    <cellStyle name="20% - 强调文字颜色 4" xfId="151" builtinId="42"/>
    <cellStyle name="40% - 强调文字颜色 4" xfId="152" builtinId="43"/>
    <cellStyle name="60% - 强调文字颜色 6 5 2" xfId="153"/>
    <cellStyle name="强调文字颜色 5" xfId="154" builtinId="45"/>
    <cellStyle name="60% - 强调文字颜色 3 3_贵州省本级调整预算表及预算平衡表2012.5.24" xfId="155"/>
    <cellStyle name="_ET_STYLE_NoName_00__2011年全省及省本级平衡预测表" xfId="156"/>
    <cellStyle name="好_贵州省2013年省本级政府性基金收支预算表（草案）_2014年超收安排及2015年预算平衡(20141226)_2015年1—10月预算执行情况附表（11.10）" xfId="157"/>
    <cellStyle name="差_附表_2014年超收安排及2015年预算平衡(20141226)_2015年1—10月预算执行情况附表（11.10）" xfId="158"/>
    <cellStyle name="60% - 强调文字颜色 5 2 2 2" xfId="159"/>
    <cellStyle name="40% - 强调文字颜色 5" xfId="160" builtinId="47"/>
    <cellStyle name="60% - 强调文字颜色 5" xfId="161" builtinId="48"/>
    <cellStyle name="差_2013年地方政府债券建议安排项目情况表._附表3.2015年省级一般公共预算年初预算安排建议表(20141224)" xfId="162"/>
    <cellStyle name="_ET_STYLE_NoName_00__2014年省本级公共财政预算（草案）拟安排重点支出统计表（正式报出稿，以此为准）" xfId="163"/>
    <cellStyle name="40% - 强调文字颜色 2 3 3" xfId="164"/>
    <cellStyle name="强调文字颜色 6" xfId="165" builtinId="49"/>
    <cellStyle name="适中 2" xfId="166"/>
    <cellStyle name="60% - 强调文字颜色 5 2 2 3" xfId="167"/>
    <cellStyle name="20% - 强调文字颜色 3 3 2" xfId="168"/>
    <cellStyle name="40% - 强调文字颜色 6" xfId="169" builtinId="51"/>
    <cellStyle name="20% - 强调文字颜色 2 4_2014年超收安排及2015年预算平衡11.25" xfId="170"/>
    <cellStyle name="差_2012年收支预算简表_2013、2014年编审处结转、预留经费使用情况及处理建议、2014年追加情况、2015年预计新增" xfId="171"/>
    <cellStyle name="60% - 强调文字颜色 6" xfId="172" builtinId="52"/>
    <cellStyle name="40% - 强调文字颜色 3 2 5" xfId="173"/>
    <cellStyle name="40% - 强调文字颜色 3 2 2 3" xfId="174"/>
    <cellStyle name="_ET_STYLE_NoName_00__2012年及2013年省级预算平衡预测" xfId="175"/>
    <cellStyle name="_ET_STYLE_NoName_00__2013年超收安排及2014年预算平衡12.11(已加入)" xfId="176"/>
    <cellStyle name="差_调整预算下达10.31_2015年1—10月预算执行情况附表（11.10）" xfId="177"/>
    <cellStyle name="40% - 强调文字颜色 1 2 2 2" xfId="178"/>
    <cellStyle name="差_2012年部门预算建议下达情况表_2014年超收安排及2015年预算平衡(20141226)_2015年1—10月预算执行情况附表1" xfId="179"/>
    <cellStyle name="_ET_STYLE_NoName_00__Book1" xfId="180"/>
    <cellStyle name="差_贵州省2012年省本级国有资本经营预算表（草案）_贵州省2013年省本级公共财政预算收入调整预算表（草案）-计算表11.21_2015年1—10月预算执行情况附表1" xfId="181"/>
    <cellStyle name="_ET_STYLE_NoName_00__调整预算下达10.31" xfId="182"/>
    <cellStyle name="40% - 强调文字颜色 3 2 4" xfId="183"/>
    <cellStyle name="60% - 强调文字颜色 4 2 9" xfId="184"/>
    <cellStyle name="40% - 强调文字颜色 3 2 2 2" xfId="185"/>
    <cellStyle name="差_调整预算下达10.31_2014年超收安排及2015年预算平衡(20141226)" xfId="186"/>
    <cellStyle name="40% - 强调文字颜色 1 2 2 3" xfId="187"/>
    <cellStyle name="_ET_STYLE_NoName_00__附表11.2015年由大盘子、部门预算改列线下支出部分" xfId="188"/>
    <cellStyle name="60% - 强调文字颜色 1 3_贵州省本级调整预算表及预算平衡表2012.5.24" xfId="189"/>
    <cellStyle name="强调文字颜色 3 4 2" xfId="190"/>
    <cellStyle name="常规 2 11 2" xfId="191"/>
    <cellStyle name="_ET_STYLE_NoName_00__附表13.2015年省本级年初预算拟安排建议表" xfId="192"/>
    <cellStyle name="强调文字颜色 2 2 2 4" xfId="193"/>
    <cellStyle name="好_Xl0000169_2014年超收安排及2015年预算平衡(20141226)_2015年1—10月预算执行情况附表（修改）(1)" xfId="194"/>
    <cellStyle name="20% - 强调文字颜色 1 5" xfId="195"/>
    <cellStyle name="_ET_STYLE_NoName_00__附表14.2014-2021年省本级应还本付息情况" xfId="196"/>
    <cellStyle name="_ET_STYLE_NoName_00__附表7-9.2014-2015年地方政府债券分配情况表" xfId="197"/>
    <cellStyle name="60% - 强调文字颜色 4 4" xfId="198"/>
    <cellStyle name="60% - 强调文字颜色 6 2 8" xfId="199"/>
    <cellStyle name="40% - 强调文字颜色 5 2 3" xfId="200"/>
    <cellStyle name="_ET_STYLE_NoName_00__贵州省2012年省本级预算调整项目明细表（一般预算支出）" xfId="201"/>
    <cellStyle name="20% - 强调文字颜色 6 6" xfId="202"/>
    <cellStyle name="标题 4 2 7" xfId="203"/>
    <cellStyle name="40% - 强调文字颜色 1 4_2014年超收安排及2015年预算平衡11.25" xfId="204"/>
    <cellStyle name="差_2012年收支预算简表_贵州省2013年省本级预算调整项目明细表（一般预算支出）_附表3.2015年省级一般公共预算年初预算安排建议表(20141224)_2015年1—10月预算执行情况附表（修改）(1)" xfId="205"/>
    <cellStyle name="60% - 强调文字颜色 6 2 3" xfId="206"/>
    <cellStyle name="_ET_STYLE_NoName_00__贵州省2013年省本级公共财政预算收入调整预算表（草案）-计算表11.21" xfId="207"/>
    <cellStyle name="20% - 强调文字颜色 1 2" xfId="208"/>
    <cellStyle name="20% - 强调文字颜色 1 2 2" xfId="209"/>
    <cellStyle name="40% - 强调文字颜色 2 2 7" xfId="210"/>
    <cellStyle name="20% - 强调文字颜色 2 3_2014年超收安排及2015年预算平衡11.25" xfId="211"/>
    <cellStyle name="60% - 强调文字颜色 2 2 2 5" xfId="212"/>
    <cellStyle name="20% - 强调文字颜色 1 2 2 2" xfId="213"/>
    <cellStyle name="差_2012年收支预算简表_2012年预算草案表s_2013、2014年编审处结转、预留经费使用情况及处理建议、2014年追加情况、2015年预计新增_2015年1—10月预算执行情况附表（修改）(1)" xfId="214"/>
    <cellStyle name="标题 6" xfId="215"/>
    <cellStyle name="40% - 强调文字颜色 5 5_2014年超收安排及2015年预算平衡11.25" xfId="216"/>
    <cellStyle name="20% - 强调文字颜色 1 2 2 3" xfId="217"/>
    <cellStyle name="20% - 强调文字颜色 1 2 2 4" xfId="218"/>
    <cellStyle name="好_附表_附表3.2015年省级一般公共预算年初预算安排建议表(20141224)_2015年1—10月预算执行情况附表（修改）(1)" xfId="219"/>
    <cellStyle name="20% - 强调文字颜色 1 2 2 5" xfId="220"/>
    <cellStyle name="20% - 强调文字颜色 2 2 9" xfId="221"/>
    <cellStyle name="20% - 强调文字颜色 1 2 2_2014年超收安排及2015年预算平衡11.25" xfId="222"/>
    <cellStyle name="20% - 强调文字颜色 1 2 3" xfId="223"/>
    <cellStyle name="40% - 强调文字颜色 2 2 8" xfId="224"/>
    <cellStyle name="60% - 强调文字颜色 3 2_贵州省本级调整预算表及预算平衡表2012.5.24" xfId="225"/>
    <cellStyle name="40% - 强调文字颜色 2 2" xfId="226"/>
    <cellStyle name="40% - 强调文字颜色 2 3" xfId="227"/>
    <cellStyle name="20% - 强调文字颜色 1 2 4" xfId="228"/>
    <cellStyle name="40% - 强调文字颜色 2 2 9" xfId="229"/>
    <cellStyle name="40% - 强调文字颜色 2 4" xfId="230"/>
    <cellStyle name="20% - 强调文字颜色 1 2 5" xfId="231"/>
    <cellStyle name="40% - 强调文字颜色 2 5" xfId="232"/>
    <cellStyle name="20% - 强调文字颜色 1 2 6" xfId="233"/>
    <cellStyle name="40% - 强调文字颜色 2 6" xfId="234"/>
    <cellStyle name="强调文字颜色 5 4_贵州省本级调整预算表及预算平衡表2012.5.24" xfId="235"/>
    <cellStyle name="差_Xl0000166_2013、2014年编审处结转、预留经费使用情况及处理建议、2014年追加情况、2015年预计新增" xfId="236"/>
    <cellStyle name="20% - 强调文字颜色 1 2 7" xfId="237"/>
    <cellStyle name="好_2013年地方政府债券建议安排项目情况表._2013、2014年编审处结转、预留经费使用情况及处理建议、2014年追加情况、2015年预计新增_2015年1—10月预算执行情况附表" xfId="238"/>
    <cellStyle name="20% - 强调文字颜色 5 2 2 2" xfId="239"/>
    <cellStyle name="20% - 强调文字颜色 1 2 8" xfId="240"/>
    <cellStyle name="好_2012年全省及省级财政经常性收入测算_2015年1—10月预算执行情况附表" xfId="241"/>
    <cellStyle name="20% - 强调文字颜色 5 2 2 3" xfId="242"/>
    <cellStyle name="好_2013年地方政府债券建议安排项目情况表._2014年超收安排及2015年预算平衡(20141226)_2015年1—10月预算执行情况附表（11.10）" xfId="243"/>
    <cellStyle name="20% - 强调文字颜色 1 2 9" xfId="244"/>
    <cellStyle name="好_2012年收支预算简表_贵州省2013年省本级公共财政预算收入调整预算表（草案）-计算表11.21_2015年1—10月预算执行情况附表1" xfId="245"/>
    <cellStyle name="20% - 强调文字颜色 1 2_2014年超收安排及2015年预算平衡11.25" xfId="246"/>
    <cellStyle name="强调文字颜色 2 2 2 2" xfId="247"/>
    <cellStyle name="20% - 强调文字颜色 1 3" xfId="248"/>
    <cellStyle name="20% - 强调文字颜色 1 3 2" xfId="249"/>
    <cellStyle name="40% - 强调文字颜色 3 2" xfId="250"/>
    <cellStyle name="20% - 强调文字颜色 1 3 3" xfId="251"/>
    <cellStyle name="20% - 强调文字颜色 1 3_2014年超收安排及2015年预算平衡11.25" xfId="252"/>
    <cellStyle name="强调文字颜色 2 2 2 3" xfId="253"/>
    <cellStyle name="好_2011年全省及省级财政经常性收入预测_附表3.2015年省级一般公共预算年初预算安排建议表(20141224)_2015年1—10月预算执行情况附表1" xfId="254"/>
    <cellStyle name="20% - 强调文字颜色 1 4" xfId="255"/>
    <cellStyle name="好_2013年结转及收回汇总_2015年1—10月预算执行情况附表（修改）(1)" xfId="256"/>
    <cellStyle name="20% - 强调文字颜色 1 4 2" xfId="257"/>
    <cellStyle name="20% - 强调文字颜色 1 4_2014年超收安排及2015年预算平衡11.25" xfId="258"/>
    <cellStyle name="差_2013年地方政府债券建议安排项目情况表._2014年超收安排及2015年预算平衡(20141226)_2015年1—10月预算执行情况附表1" xfId="259"/>
    <cellStyle name="20% - 强调文字颜色 1 5 2" xfId="260"/>
    <cellStyle name="20% - 强调文字颜色 1 5_2014年超收安排及2015年预算平衡11.25" xfId="261"/>
    <cellStyle name="强调文字颜色 2 2 2 5" xfId="262"/>
    <cellStyle name="千位[0]_1" xfId="263"/>
    <cellStyle name="20% - 强调文字颜色 1 6" xfId="264"/>
    <cellStyle name="链接单元格 4 2" xfId="265"/>
    <cellStyle name="差_2011年省级一般预算支出结转2012年安排情况表0_附表3.2015年省级一般公共预算年初预算安排建议表(20141224)_2015年1—10月预算执行情况附表（修改）(1)" xfId="266"/>
    <cellStyle name="40% - 强调文字颜色 2 4_2014年超收安排及2015年预算平衡11.25" xfId="267"/>
    <cellStyle name="常规 2 14 6" xfId="268"/>
    <cellStyle name="20% - 强调文字颜色 3 2 7" xfId="269"/>
    <cellStyle name="20% - 强调文字颜色 2 2" xfId="270"/>
    <cellStyle name="60% - 强调文字颜色 3 2 2 5" xfId="271"/>
    <cellStyle name="20% - 强调文字颜色 2 6" xfId="272"/>
    <cellStyle name="20% - 强调文字颜色 2 2 2 2" xfId="273"/>
    <cellStyle name="20% - 强调文字颜色 2 2 2 3" xfId="274"/>
    <cellStyle name="20% - 强调文字颜色 2 2 2 4" xfId="275"/>
    <cellStyle name="20% - 强调文字颜色 2 2 2 5" xfId="276"/>
    <cellStyle name="好_贵州省2013年省本级预算调整项目明细表（一般预算支出）(1)_2015年1—10月预算执行情况附表" xfId="277"/>
    <cellStyle name="20% - 强调文字颜色 2 2 2_2014年超收安排及2015年预算平衡11.25" xfId="278"/>
    <cellStyle name="20% - 强调文字颜色 2 2 3" xfId="279"/>
    <cellStyle name="40% - 强调文字颜色 3 2 8" xfId="280"/>
    <cellStyle name="20% - 强调文字颜色 2 2 4" xfId="281"/>
    <cellStyle name="40% - 强调文字颜色 3 2 9" xfId="282"/>
    <cellStyle name="20% - 强调文字颜色 6 3_2014年超收安排及2015年预算平衡11.25" xfId="283"/>
    <cellStyle name="差_贵州省2013年省本级政府性基金收支预算表（草案）_2013、2014年编审处结转、预留经费使用情况及处理建议、2014年追加情况、2015年预计新增_2015年1—10月预算执行情况附表（修改）(1)" xfId="284"/>
    <cellStyle name="20% - 强调文字颜色 2 2 5" xfId="285"/>
    <cellStyle name="强调文字颜色 5 2 2_贵州省本级调整预算表及预算平衡表2012.5.24" xfId="286"/>
    <cellStyle name="20% - 强调文字颜色 2 2 6" xfId="287"/>
    <cellStyle name="常规_附表3.2015年省级一般公共预算年初预算安排建议表(20141224)" xfId="288"/>
    <cellStyle name="20% - 强调文字颜色 2 2 7" xfId="289"/>
    <cellStyle name="20% - 强调文字颜色 2 2 8" xfId="290"/>
    <cellStyle name="20% - 强调文字颜色 2 2_2014年超收安排及2015年预算平衡11.25" xfId="291"/>
    <cellStyle name="差_2011年省级一般预算支出结转2012年安排情况表0_2013、2014年编审处结转、预留经费使用情况及处理建议、2014年追加情况、2015年预计新增_2015年1—10月预算执行情况附表（修改）(1)" xfId="292"/>
    <cellStyle name="60% - 强调文字颜色 3 2 2 2" xfId="293"/>
    <cellStyle name="好_2013年结转及收回汇总_2015年1—10月预算执行情况附表" xfId="294"/>
    <cellStyle name="常规 2 14 7" xfId="295"/>
    <cellStyle name="20% - 强调文字颜色 3 2 8" xfId="296"/>
    <cellStyle name="20% - 强调文字颜色 2 3" xfId="297"/>
    <cellStyle name="60% - 强调文字颜色 2 2 2_贵州省本级调整预算表及预算平衡表2012.5.24" xfId="298"/>
    <cellStyle name="常规 40" xfId="299"/>
    <cellStyle name="常规 35" xfId="300"/>
    <cellStyle name="20% - 强调文字颜色 2 3 2" xfId="301"/>
    <cellStyle name="强调文字颜色 2 5_贵州省本级调整预算表及预算平衡表2012.5.24" xfId="302"/>
    <cellStyle name="常规 41" xfId="303"/>
    <cellStyle name="常规 36" xfId="304"/>
    <cellStyle name="20% - 强调文字颜色 2 3 3" xfId="305"/>
    <cellStyle name="60% - 强调文字颜色 3 2 2 3" xfId="306"/>
    <cellStyle name="常规 2 14 8" xfId="307"/>
    <cellStyle name="20% - 强调文字颜色 3 2 9" xfId="308"/>
    <cellStyle name="20% - 强调文字颜色 2 4" xfId="309"/>
    <cellStyle name="好_贵州省2006年--2014年人均公共财政支出情况表及贵州省2006--2013年争取中央转移支付统计情况表(5)_2015年1—10月预算执行情况附表" xfId="310"/>
    <cellStyle name="常规 86" xfId="311"/>
    <cellStyle name="20% - 强调文字颜色 2 4 3" xfId="312"/>
    <cellStyle name="60% - 强调文字颜色 3 2 2 4" xfId="313"/>
    <cellStyle name="20% - 强调文字颜色 2 5" xfId="314"/>
    <cellStyle name="差_2012年政府收支分类科目" xfId="315"/>
    <cellStyle name="20% - 强调文字颜色 2 5 2" xfId="316"/>
    <cellStyle name="20% - 强调文字颜色 2 5_2014年超收安排及2015年预算平衡11.25" xfId="317"/>
    <cellStyle name="链接单元格 5 2" xfId="318"/>
    <cellStyle name="40% - 强调文字颜色 1 2_2014年超收安排及2015年预算平衡11.25" xfId="319"/>
    <cellStyle name="常规 2 20 6" xfId="320"/>
    <cellStyle name="常规 2 15 6" xfId="321"/>
    <cellStyle name="20% - 强调文字颜色 4 2 2 5" xfId="322"/>
    <cellStyle name="20% - 强调文字颜色 3 2" xfId="323"/>
    <cellStyle name="好_2012年收支预算简表_贵州省2013年省本级预算调整项目明细表（一般预算支出）_2013、2014年编审处结转、预留经费使用情况及处理建议、2014年追加情况、2015年预计新增_2015年1—10月预算执行情况附表（修改）(1)" xfId="324"/>
    <cellStyle name="20% - 强调文字颜色 3 2 2" xfId="325"/>
    <cellStyle name="40% - 强调文字颜色 4 2 7" xfId="326"/>
    <cellStyle name="强调文字颜色 4 4_贵州省本级调整预算表及预算平衡表2012.5.24" xfId="327"/>
    <cellStyle name="60% - 强调文字颜色 4 2 2 5" xfId="328"/>
    <cellStyle name="20% - 强调文字颜色 3 2 2 2" xfId="329"/>
    <cellStyle name="20% - 强调文字颜色 3 2 2 3" xfId="330"/>
    <cellStyle name="60% - 强调文字颜色 3 2 2" xfId="331"/>
    <cellStyle name="20% - 强调文字颜色 5 4 2" xfId="332"/>
    <cellStyle name="20% - 强调文字颜色 3 2 2 4" xfId="333"/>
    <cellStyle name="好_2012年收支预算简表_2013年公共财政预算支出结转2014年安排使用下达预算情况表_2015年1—10月预算执行情况附表（11.10）" xfId="334"/>
    <cellStyle name="60% - 强调文字颜色 3 2 3" xfId="335"/>
    <cellStyle name="差 2_贵州省本级调整预算表及预算平衡表2012.5.24" xfId="336"/>
    <cellStyle name="20% - 强调文字颜色 5 4 3" xfId="337"/>
    <cellStyle name="20% - 强调文字颜色 3 2 2 5" xfId="338"/>
    <cellStyle name="差_2012年收支预算简表_贵州省2013年省本级预算调整项目明细表（一般预算支出）_2014年超收安排及2015年预算平衡(20141226)_2015年1—10月预算执行情况附表（修改）(1)" xfId="339"/>
    <cellStyle name="20% - 强调文字颜色 3 2 2_2014年超收安排及2015年预算平衡11.25" xfId="340"/>
    <cellStyle name="常规 2 14 2" xfId="341"/>
    <cellStyle name="20% - 强调文字颜色 3 2 3" xfId="342"/>
    <cellStyle name="40% - 强调文字颜色 4 2 8" xfId="343"/>
    <cellStyle name="好_贵州省2013年省本级预算调整项目明细表（一般预算支出）_附表3.2015年省级一般公共预算年初预算安排建议表(20141224)_2015年1—10月预算执行情况附表1" xfId="344"/>
    <cellStyle name="常规 2 14 3" xfId="345"/>
    <cellStyle name="20% - 强调文字颜色 3 2 4" xfId="346"/>
    <cellStyle name="40% - 强调文字颜色 4 2 9" xfId="347"/>
    <cellStyle name="常规 2 14 4" xfId="348"/>
    <cellStyle name="20% - 强调文字颜色 3 2 5" xfId="349"/>
    <cellStyle name="好_附件2.2015年地方政府债券分配情况表_2015年1—10月预算执行情况附表（11.10）" xfId="350"/>
    <cellStyle name="常规 2 14 5" xfId="351"/>
    <cellStyle name="20% - 强调文字颜色 3 2 6" xfId="352"/>
    <cellStyle name="40% - 强调文字颜色 4 2 2 3" xfId="353"/>
    <cellStyle name="20% - 强调文字颜色 3 2_2014年超收安排及2015年预算平衡11.25" xfId="354"/>
    <cellStyle name="适中 3" xfId="355"/>
    <cellStyle name="差_2012年收支预算简表_2013年预算平衡及分配表2013.1.10_2014年超收安排及2015年预算平衡(20141226)_2015年1—10月预算执行情况附表（11.10）" xfId="356"/>
    <cellStyle name="20% - 强调文字颜色 5 4_2014年超收安排及2015年预算平衡11.25" xfId="357"/>
    <cellStyle name="60% - 强调文字颜色 5 2 2 4" xfId="358"/>
    <cellStyle name="常规 2 20 2" xfId="359"/>
    <cellStyle name="常规 2 15 2" xfId="360"/>
    <cellStyle name="20% - 强调文字颜色 3 3 3" xfId="361"/>
    <cellStyle name="20% - 强调文字颜色 3 3_2014年超收安排及2015年预算平衡11.25" xfId="362"/>
    <cellStyle name="常规 2 20 8" xfId="363"/>
    <cellStyle name="常规 2 15 8" xfId="364"/>
    <cellStyle name="60% - 强调文字颜色 1 2" xfId="365"/>
    <cellStyle name="20% - 强调文字颜色 3 4" xfId="366"/>
    <cellStyle name="60% - 强调文字颜色 1 2 2" xfId="367"/>
    <cellStyle name="好_贵州省2013年省本级政府性基金收支预算表（草案）_附表3.2015年省级一般公共预算年初预算安排建议表(20141224)_2015年1—10月预算执行情况附表" xfId="368"/>
    <cellStyle name="差_附表_附表3.2015年省级一般公共预算年初预算安排建议表(20141224)_2015年1—10月预算执行情况附表" xfId="369"/>
    <cellStyle name="20% - 强调文字颜色 3 4 2" xfId="370"/>
    <cellStyle name="60% - 强调文字颜色 1 2 3" xfId="371"/>
    <cellStyle name="20% - 强调文字颜色 4 2_2014年超收安排及2015年预算平衡11.25" xfId="372"/>
    <cellStyle name="常规 2 21 2" xfId="373"/>
    <cellStyle name="常规 2 16 2" xfId="374"/>
    <cellStyle name="20% - 强调文字颜色 3 4 3" xfId="375"/>
    <cellStyle name="40% - 强调文字颜色 6 2 5" xfId="376"/>
    <cellStyle name="20% - 强调文字颜色 3 4_2014年超收安排及2015年预算平衡11.25" xfId="377"/>
    <cellStyle name="常规 2 20 9" xfId="378"/>
    <cellStyle name="常规 2 15 9" xfId="379"/>
    <cellStyle name="60% - 强调文字颜色 1 3" xfId="380"/>
    <cellStyle name="20% - 强调文字颜色 3 5" xfId="381"/>
    <cellStyle name="常规 2 23" xfId="382"/>
    <cellStyle name="常规 2 18" xfId="383"/>
    <cellStyle name="60% - 强调文字颜色 1 3 2" xfId="384"/>
    <cellStyle name="好_2013年超收安排及2014年预算平衡12.11(已加入)_2013、2014年编审处结转、预留经费使用情况及处理建议、2014年追加情况、2015年预计新增_2015年1—10月预算执行情况附表（修改）(1)" xfId="385"/>
    <cellStyle name="20% - 强调文字颜色 3 5 2" xfId="386"/>
    <cellStyle name="20% - 强调文字颜色 3 5_2014年超收安排及2015年预算平衡11.25" xfId="387"/>
    <cellStyle name="60% - 强调文字颜色 1 4" xfId="388"/>
    <cellStyle name="好_Xl0000166_2013、2014年编审处结转、预留经费使用情况及处理建议、2014年追加情况、2015年预计新增" xfId="389"/>
    <cellStyle name="20% - 强调文字颜色 3 6" xfId="390"/>
    <cellStyle name="60% - 强调文字颜色 1 2 7" xfId="391"/>
    <cellStyle name="20% - 强调文字颜色 4 2" xfId="392"/>
    <cellStyle name="20% - 强调文字颜色 4 2 2" xfId="393"/>
    <cellStyle name="40% - 强调文字颜色 5 2 7" xfId="394"/>
    <cellStyle name="适中 4" xfId="395"/>
    <cellStyle name="60% - 强调文字颜色 5 2 2 5" xfId="396"/>
    <cellStyle name="常规 2 20 3" xfId="397"/>
    <cellStyle name="常规 2 15 3" xfId="398"/>
    <cellStyle name="差_贵州省本级调整预算表及预算平衡表2012.5.24_2013、2014年编审处结转、预留经费使用情况及处理建议、2014年追加情况、2015年预计新增_2015年1—10月预算执行情况附表（修改）(1)" xfId="399"/>
    <cellStyle name="20% - 强调文字颜色 4 2 2 2" xfId="400"/>
    <cellStyle name="常规 2 20 4" xfId="401"/>
    <cellStyle name="常规 2 15 4" xfId="402"/>
    <cellStyle name="20% - 强调文字颜色 4 2 2 3" xfId="403"/>
    <cellStyle name="好_2012年部门预算建议下达情况表_附表3.2015年省级一般公共预算年初预算安排建议表(20141224)_2015年1—10月预算执行情况附表1" xfId="404"/>
    <cellStyle name="常规 2 20 5" xfId="405"/>
    <cellStyle name="常规 2 15 5" xfId="406"/>
    <cellStyle name="20% - 强调文字颜色 4 2 2 4" xfId="407"/>
    <cellStyle name="差_2013年省对下结算补助及其他一般性转移支付（截至2013.12.31）_2015年1—10月预算执行情况附表（修改）(1)" xfId="408"/>
    <cellStyle name="差_2012年部门预算建议下达情况表_2014年超收安排及2015年预算平衡(20141226)_2015年1—10月预算执行情况附表" xfId="409"/>
    <cellStyle name="40% - 强调文字颜色 4 2 2 2" xfId="410"/>
    <cellStyle name="20% - 强调文字颜色 4 2 2_2014年超收安排及2015年预算平衡11.25" xfId="411"/>
    <cellStyle name="20% - 强调文字颜色 4 2 3" xfId="412"/>
    <cellStyle name="40% - 强调文字颜色 5 2 8" xfId="413"/>
    <cellStyle name="20% - 强调文字颜色 4 2 4" xfId="414"/>
    <cellStyle name="40% - 强调文字颜色 5 2 9" xfId="415"/>
    <cellStyle name="20% - 强调文字颜色 4 2 5" xfId="416"/>
    <cellStyle name="20% - 强调文字颜色 4 2 6" xfId="417"/>
    <cellStyle name="20% - 强调文字颜色 4 2 7" xfId="418"/>
    <cellStyle name="20% - 强调文字颜色 4 2 8" xfId="419"/>
    <cellStyle name="20% - 强调文字颜色 4 2 9" xfId="420"/>
    <cellStyle name="60% - 强调文字颜色 1 2 8" xfId="421"/>
    <cellStyle name="20% - 强调文字颜色 4 3" xfId="422"/>
    <cellStyle name="差_贵州省2012年省本级国有资本经营预算表（草案）_2014年超收安排及2015年预算平衡(20141226)_2015年1—10月预算执行情况附表" xfId="423"/>
    <cellStyle name="20% - 强调文字颜色 4 3 2" xfId="424"/>
    <cellStyle name="20% - 强调文字颜色 4 3 3" xfId="425"/>
    <cellStyle name="20% - 强调文字颜色 4 3_2014年超收安排及2015年预算平衡11.25" xfId="426"/>
    <cellStyle name="常规 2 21 8" xfId="427"/>
    <cellStyle name="常规 2 16 8" xfId="428"/>
    <cellStyle name="60% - 强调文字颜色 2 2" xfId="429"/>
    <cellStyle name="60% - 强调文字颜色 1 2 9" xfId="430"/>
    <cellStyle name="20% - 强调文字颜色 4 4" xfId="431"/>
    <cellStyle name="60% - 强调文字颜色 2 2 3" xfId="432"/>
    <cellStyle name="20% - 强调文字颜色 4 4 3" xfId="433"/>
    <cellStyle name="60% - 强调文字颜色 1 5 2" xfId="434"/>
    <cellStyle name="差_贵州省2012年省本级国有资本经营预算表（草案）_2012年及2013年省级预算平衡预测_2014年超收安排及2015年预算平衡(20141226)_2015年1—10月预算执行情况附表1" xfId="435"/>
    <cellStyle name="差_Xl0000166_附表3.2015年省级一般公共预算年初预算安排建议表(20141224)_2015年1—10月预算执行情况附表（11.10）" xfId="436"/>
    <cellStyle name="20% - 强调文字颜色 4 4_2014年超收安排及2015年预算平衡11.25" xfId="437"/>
    <cellStyle name="注释 2" xfId="438"/>
    <cellStyle name="60% - 强调文字颜色 2 3 2" xfId="439"/>
    <cellStyle name="好_贵州省2013年省本级政府性基金收支预算表（草案，1月11日）_2014年超收安排及2015年预算平衡(20141226)_2015年1—10月预算执行情况附表（修改）(1)" xfId="440"/>
    <cellStyle name="20% - 强调文字颜色 4 5 2" xfId="441"/>
    <cellStyle name="强调文字颜色 1 2 2" xfId="442"/>
    <cellStyle name="差_贵州省2013年省本级预算调整项目明细表（一般预算支出）_附表3.2015年省级一般公共预算年初预算安排建议表(20141224)_2015年1—10月预算执行情况附表" xfId="443"/>
    <cellStyle name="60% - 强调文字颜色 4 4_贵州省本级调整预算表及预算平衡表2012.5.24" xfId="444"/>
    <cellStyle name="20% - 强调文字颜色 4 5_2014年超收安排及2015年预算平衡11.25" xfId="445"/>
    <cellStyle name="好_调整预算下达10.31_2014年超收安排及2015年预算平衡(20141226)_2015年1—10月预算执行情况附表" xfId="446"/>
    <cellStyle name="60% - 强调文字颜色 2 4" xfId="447"/>
    <cellStyle name="20% - 强调文字颜色 4 6" xfId="448"/>
    <cellStyle name="20% - 强调文字颜色 5 2" xfId="449"/>
    <cellStyle name="差_贵州省本级调整预算表及预算平衡表2012.5.24_2013、2014年编审处结转、预留经费使用情况及处理建议、2014年追加情况、2015年预计新增_2015年1—10月预算执行情况附表1" xfId="450"/>
    <cellStyle name="20% - 强调文字颜色 5 2 2" xfId="451"/>
    <cellStyle name="40% - 强调文字颜色 6 2 7" xfId="452"/>
    <cellStyle name="差_2012年收支预算简表_贵州省2013年省本级公共财政预算收入调整预算表（草案）-计算表11.21_2015年1—10月预算执行情况附表（修改）(1)" xfId="453"/>
    <cellStyle name="20% - 强调文字颜色 5 2 2 4" xfId="454"/>
    <cellStyle name="20% - 强调文字颜色 5 2 2 5" xfId="455"/>
    <cellStyle name="好_贵州省2012年省本级预算调整项目明细表（一般预算支出）_2014年超收安排及2015年预算平衡(20141226)" xfId="456"/>
    <cellStyle name="20% - 强调文字颜色 5 2 3" xfId="457"/>
    <cellStyle name="40% - 强调文字颜色 6 2 8" xfId="458"/>
    <cellStyle name="好_贵州省2012年省本级国有资本经营预算表（草案）_贵州省2013年省本级公共财政预算收入调整预算表（草案）-计算表11.21_2015年1—10月预算执行情况附表（11.10）" xfId="459"/>
    <cellStyle name="20% - 强调文字颜色 5 2 4" xfId="460"/>
    <cellStyle name="40% - 强调文字颜色 6 2 9" xfId="461"/>
    <cellStyle name="20% - 强调文字颜色 5 2 5" xfId="462"/>
    <cellStyle name="20% - 强调文字颜色 5 2 6" xfId="463"/>
    <cellStyle name="20% - 强调文字颜色 5 2 7" xfId="464"/>
    <cellStyle name="20% - 强调文字颜色 5 2 8" xfId="465"/>
    <cellStyle name="20% - 强调文字颜色 5 2 9" xfId="466"/>
    <cellStyle name="60% - 强调文字颜色 4 5 2" xfId="467"/>
    <cellStyle name="20% - 强调文字颜色 5 2_2014年超收安排及2015年预算平衡11.25" xfId="468"/>
    <cellStyle name="差_调整预算下达10.31_附表3.2015年省级一般公共预算年初预算安排建议表(20141224)_2015年1—10月预算执行情况附表1" xfId="469"/>
    <cellStyle name="20% - 强调文字颜色 5 3" xfId="470"/>
    <cellStyle name="20% - 强调文字颜色 5 3 2" xfId="471"/>
    <cellStyle name="好_2013年超收安排及2014年预算平衡12.11(已加入)_2014年超收安排及2015年预算平衡(20141226)_2015年1—10月预算执行情况附表1" xfId="472"/>
    <cellStyle name="20% - 强调文字颜色 5 3_2014年超收安排及2015年预算平衡11.25" xfId="473"/>
    <cellStyle name="60% - 强调文字颜色 1 2 2 3" xfId="474"/>
    <cellStyle name="常规 2 22 8" xfId="475"/>
    <cellStyle name="常规 2 17 8" xfId="476"/>
    <cellStyle name="60% - 强调文字颜色 3 2" xfId="477"/>
    <cellStyle name="20% - 强调文字颜色 5 4" xfId="478"/>
    <cellStyle name="常规 2 22 9" xfId="479"/>
    <cellStyle name="常规 2 17 9" xfId="480"/>
    <cellStyle name="60% - 强调文字颜色 3 3" xfId="481"/>
    <cellStyle name="20% - 强调文字颜色 5 5" xfId="482"/>
    <cellStyle name="差_2012年收支预算简表_2014年厅大盘子预算下达情况表_2015年1—10月预算执行情况附表（修改）(1)" xfId="483"/>
    <cellStyle name="60% - 强调文字颜色 3 3 2" xfId="484"/>
    <cellStyle name="20% - 强调文字颜色 5 5 2" xfId="485"/>
    <cellStyle name="20% - 强调文字颜色 5 5_2014年超收安排及2015年预算平衡11.25" xfId="486"/>
    <cellStyle name="40% - 强调文字颜色 6 3_2014年超收安排及2015年预算平衡11.25" xfId="487"/>
    <cellStyle name="60% - 强调文字颜色 3 4" xfId="488"/>
    <cellStyle name="20% - 强调文字颜色 5 6" xfId="489"/>
    <cellStyle name="20% - 强调文字颜色 6 2" xfId="490"/>
    <cellStyle name="40% - 强调文字颜色 4 4" xfId="491"/>
    <cellStyle name="20% - 强调文字颜色 6 2 2" xfId="492"/>
    <cellStyle name="好_Xl0000169_附表3.2015年省级一般公共预算年初预算安排建议表(20141224)_2015年1—10月预算执行情况附表" xfId="493"/>
    <cellStyle name="40% - 强调文字颜色 4 4 2" xfId="494"/>
    <cellStyle name="20% - 强调文字颜色 6 2 2 2" xfId="495"/>
    <cellStyle name="40% - 强调文字颜色 4 4 3" xfId="496"/>
    <cellStyle name="20% - 强调文字颜色 6 2 2 3" xfId="497"/>
    <cellStyle name="40% - 强调文字颜色 6 2_2014年超收安排及2015年预算平衡11.25" xfId="498"/>
    <cellStyle name="20% - 强调文字颜色 6 2 2 4" xfId="499"/>
    <cellStyle name="20% - 强调文字颜色 6 2 2 5" xfId="500"/>
    <cellStyle name="40% - 强调文字颜色 4 5" xfId="501"/>
    <cellStyle name="20% - 强调文字颜色 6 2 3" xfId="502"/>
    <cellStyle name="好_贵州省本级调整预算表及预算平衡表2012.5.24_附表3.2015年省级一般公共预算年初预算安排建议表(20141224)_2015年1—10月预算执行情况附表（11.10）" xfId="503"/>
    <cellStyle name="好_贵州省2013年省本级政府性基金收支预算表（草案）_附表3.2015年省级一般公共预算年初预算安排建议表(20141224)" xfId="504"/>
    <cellStyle name="差_附表_附表3.2015年省级一般公共预算年初预算安排建议表(20141224)" xfId="505"/>
    <cellStyle name="40% - 强调文字颜色 4 6" xfId="506"/>
    <cellStyle name="差_2012年收支预算简表_贵州省2013年省本级公共财政预算收入调整预算表（草案）-计算表11.21_2015年1—10月预算执行情况附表1" xfId="507"/>
    <cellStyle name="20% - 强调文字颜色 6 2 4" xfId="508"/>
    <cellStyle name="20% - 强调文字颜色 6 2 5" xfId="509"/>
    <cellStyle name="20% - 强调文字颜色 6 2 6" xfId="510"/>
    <cellStyle name="好_贵州省2012年省本级国有资本经营预算表（草案）_附表7-9.2014-2015年地方政府债券分配情况表_2015年1—10月预算执行情况附表（11.10）" xfId="511"/>
    <cellStyle name="40% - 强调文字颜色 3 2_2014年超收安排及2015年预算平衡11.25" xfId="512"/>
    <cellStyle name="差_贵州省2013年省本级预算调整项目明细表（一般预算支出）(1)_2015年1—10月预算执行情况附表" xfId="513"/>
    <cellStyle name="20% - 强调文字颜色 6 2 7" xfId="514"/>
    <cellStyle name="20% - 强调文字颜色 6 2 8" xfId="515"/>
    <cellStyle name="20% - 强调文字颜色 6 2 9" xfId="516"/>
    <cellStyle name="好 2 6" xfId="517"/>
    <cellStyle name="40% - 强调文字颜色 5 5" xfId="518"/>
    <cellStyle name="no dec" xfId="519"/>
    <cellStyle name="20% - 强调文字颜色 6 3 3" xfId="520"/>
    <cellStyle name="差_贵州省2013年省本级预算调整项目明细表（一般预算支出）_2014年超收安排及2015年预算平衡(20141226)" xfId="521"/>
    <cellStyle name="20% - 强调文字颜色 6 2_2014年超收安排及2015年预算平衡11.25" xfId="522"/>
    <cellStyle name="20% - 强调文字颜色 6 3" xfId="523"/>
    <cellStyle name="好 2 5" xfId="524"/>
    <cellStyle name="40% - 强调文字颜色 5 4" xfId="525"/>
    <cellStyle name="20% - 强调文字颜色 6 3 2" xfId="526"/>
    <cellStyle name="好_2013年大盘子预留预算执行情况12.31" xfId="527"/>
    <cellStyle name="常规 2 23 8" xfId="528"/>
    <cellStyle name="常规 2 18 8" xfId="529"/>
    <cellStyle name="60% - 强调文字颜色 4 2" xfId="530"/>
    <cellStyle name="20% - 强调文字颜色 6 4" xfId="531"/>
    <cellStyle name="40% - 强调文字颜色 6 4" xfId="532"/>
    <cellStyle name="60% - 强调文字颜色 4 2 2" xfId="533"/>
    <cellStyle name="适中 2 4" xfId="534"/>
    <cellStyle name="20% - 强调文字颜色 6 4 2" xfId="535"/>
    <cellStyle name="常规 70" xfId="536"/>
    <cellStyle name="常规 65" xfId="537"/>
    <cellStyle name="标题 3 2 2 5" xfId="538"/>
    <cellStyle name="60% - 强调文字颜色 4 4 2" xfId="539"/>
    <cellStyle name="常规_表格(附件一)修改（正式）元月13日s" xfId="540"/>
    <cellStyle name="20% - 强调文字颜色 6 4_2014年超收安排及2015年预算平衡11.25" xfId="541"/>
    <cellStyle name="常规 2 23 9" xfId="542"/>
    <cellStyle name="常规 2 18 9" xfId="543"/>
    <cellStyle name="60% - 强调文字颜色 4 3" xfId="544"/>
    <cellStyle name="好_2012年收支预算简表_附表3.2015年省级一般公共预算年初预算安排建议表(20141224)_2015年1—10月预算执行情况附表（修改）(1)" xfId="545"/>
    <cellStyle name="60% - 强调文字颜色 6 2 7" xfId="546"/>
    <cellStyle name="40% - 强调文字颜色 5 2 2" xfId="547"/>
    <cellStyle name="20% - 强调文字颜色 6 5" xfId="548"/>
    <cellStyle name="常规 20" xfId="549"/>
    <cellStyle name="常规 15" xfId="550"/>
    <cellStyle name="60% - 强调文字颜色 4 3 2" xfId="551"/>
    <cellStyle name="强调文字颜色 3 3 3" xfId="552"/>
    <cellStyle name="常规 2 10 3" xfId="553"/>
    <cellStyle name="差_贵州省2013年省本级政府性基金收支预算表（草案，1月11日）_2014年超收安排及2015年预算平衡(20141226)" xfId="554"/>
    <cellStyle name="40% - 强调文字颜色 5 2 2 2" xfId="555"/>
    <cellStyle name="20% - 强调文字颜色 6 5 2" xfId="556"/>
    <cellStyle name="40% - 强调文字颜色 5 2 2_2014年超收安排及2015年预算平衡11.25" xfId="557"/>
    <cellStyle name="20% - 强调文字颜色 6 5_2014年超收安排及2015年预算平衡11.25" xfId="558"/>
    <cellStyle name="好 4_贵州省本级调整预算表及预算平衡表2012.5.24" xfId="559"/>
    <cellStyle name="40% - 强调文字颜色 1 2" xfId="560"/>
    <cellStyle name="差_贵州省2012年省本级国有资本经营预算表（草案）_2014年超收安排及2015年预算平衡(20141226)_2015年1—10月预算执行情况附表（11.10）" xfId="561"/>
    <cellStyle name="40% - 强调文字颜色 1 2 2" xfId="562"/>
    <cellStyle name="60% - 强调文字颜色 2 2 7" xfId="563"/>
    <cellStyle name="40% - 强调文字颜色 6 2 2 3" xfId="564"/>
    <cellStyle name="40% - 强调文字颜色 1 2 2 4" xfId="565"/>
    <cellStyle name="40% - 强调文字颜色 3 3_2014年超收安排及2015年预算平衡11.25" xfId="566"/>
    <cellStyle name="好_贵州省2013年省本级政府性基金收支预算表（草案）_2014年超收安排及2015年预算平衡(20141226)" xfId="567"/>
    <cellStyle name="差_附表_2014年超收安排及2015年预算平衡(20141226)" xfId="568"/>
    <cellStyle name="60% - 强调文字颜色 6 5_贵州省本级调整预算表及预算平衡表2012.5.24" xfId="569"/>
    <cellStyle name="40% - 强调文字颜色 1 2 2 5" xfId="570"/>
    <cellStyle name="好_2012年收支预算简表_2013年公共财政预算支出结转2014年安排使用下达预算情况表_2015年1—10月预算执行情况附表1" xfId="571"/>
    <cellStyle name="差_贵州省2013年省本级预算调整项目明细表（一般预算支出）_2014年超收安排及2015年预算平衡(20141226)_2015年1—10月预算执行情况附表（11.10）" xfId="572"/>
    <cellStyle name="40% - 强调文字颜色 1 2 2_2014年超收安排及2015年预算平衡11.25" xfId="573"/>
    <cellStyle name="40% - 强调文字颜色 1 2 3" xfId="574"/>
    <cellStyle name="60% - 强调文字颜色 2 2 8" xfId="575"/>
    <cellStyle name="40% - 强调文字颜色 6 2 2 4" xfId="576"/>
    <cellStyle name="40% - 强调文字颜色 1 2 5" xfId="577"/>
    <cellStyle name="好_副本Xl0000167_附表3.2015年省级一般公共预算年初预算安排建议表(20141224)_2015年1—10月预算执行情况附表（11.10）" xfId="578"/>
    <cellStyle name="常规 81_2015年1—10月预算执行情况附表（11.10） 2 2" xfId="579"/>
    <cellStyle name="40% - 强调文字颜色 1 2 6" xfId="580"/>
    <cellStyle name="40% - 强调文字颜色 1 2 7" xfId="581"/>
    <cellStyle name="40% - 强调文字颜色 1 3" xfId="582"/>
    <cellStyle name="40% - 强调文字颜色 1 3 2" xfId="583"/>
    <cellStyle name="40% - 强调文字颜色 1 3 3" xfId="584"/>
    <cellStyle name="好_贵州省2012年省本级预算调整项目明细表（一般预算支出）_附表3.2015年省级一般公共预算年初预算安排建议表(20141224)" xfId="585"/>
    <cellStyle name="40% - 强调文字颜色 1 3_2014年超收安排及2015年预算平衡11.25" xfId="586"/>
    <cellStyle name="40% - 强调文字颜色 1 4" xfId="587"/>
    <cellStyle name="40% - 强调文字颜色 1 4 2" xfId="588"/>
    <cellStyle name="差_副本Xl0000167_2014年超收安排及2015年预算平衡(20141226)_2015年1—10月预算执行情况附表" xfId="589"/>
    <cellStyle name="40% - 强调文字颜色 1 4 3" xfId="590"/>
    <cellStyle name="40% - 强调文字颜色 1 5" xfId="591"/>
    <cellStyle name="40% - 强调文字颜色 1 5 2" xfId="592"/>
    <cellStyle name="40% - 强调文字颜色 1 5_2014年超收安排及2015年预算平衡11.25" xfId="593"/>
    <cellStyle name="40% - 强调文字颜色 1 6" xfId="594"/>
    <cellStyle name="40% - 强调文字颜色 2 2 2" xfId="595"/>
    <cellStyle name="60% - 强调文字颜色 3 2 7" xfId="596"/>
    <cellStyle name="40% - 强调文字颜色 2 2 2 2" xfId="597"/>
    <cellStyle name="常规 2 24 8" xfId="598"/>
    <cellStyle name="常规 2 19 8" xfId="599"/>
    <cellStyle name="差_贵州省2012年省本级国有资本经营预算表（草案）_2014年超收安排及2015年预算平衡(20141226)_2015年1—10月预算执行情况附表（修改）(1)" xfId="600"/>
    <cellStyle name="60% - 强调文字颜色 5 2" xfId="601"/>
    <cellStyle name="40% - 强调文字颜色 2 2 2 3" xfId="602"/>
    <cellStyle name="40% - 强调文字颜色 5 3 2" xfId="603"/>
    <cellStyle name="差_贵州省2013年省本级预算调整项目明细表（一般预算支出）_附表3.2015年省级一般公共预算年初预算安排建议表(20141224)" xfId="604"/>
    <cellStyle name="40% - 强调文字颜色 2 2 2 4" xfId="605"/>
    <cellStyle name="40% - 强调文字颜色 5 3 3" xfId="606"/>
    <cellStyle name="差_贵州省本级调整预算表及预算平衡表2012.5.24_附表3.2015年省级一般公共预算年初预算安排建议表(20141224)_2015年1—10月预算执行情况附表（修改）(1)" xfId="607"/>
    <cellStyle name="40% - 强调文字颜色 2 2 2 5" xfId="608"/>
    <cellStyle name="好_附表2：2012年调整部分预算项目情况表_附表3.2015年省级一般公共预算年初预算安排建议表(20141224)_2015年1—10月预算执行情况附表（修改）(1)" xfId="609"/>
    <cellStyle name="40% - 强调文字颜色 6 2 2" xfId="610"/>
    <cellStyle name="好_调整预算下达10.31_2015年1—10月预算执行情况附表（修改）(1)" xfId="611"/>
    <cellStyle name="差_2013年地方政府债券建议安排项目情况表._2015年1—10月预算执行情况附表1" xfId="612"/>
    <cellStyle name="40% - 强调文字颜色 2 2 2_2014年超收安排及2015年预算平衡11.25" xfId="613"/>
    <cellStyle name="40% - 强调文字颜色 2 2 3" xfId="614"/>
    <cellStyle name="60% - 强调文字颜色 3 2 8" xfId="615"/>
    <cellStyle name="40% - 强调文字颜色 4 3_2014年超收安排及2015年预算平衡11.25" xfId="616"/>
    <cellStyle name="好_2013年地方政府债券建议安排项目情况表._2014年超收安排及2015年预算平衡(20141226)_2015年1—10月预算执行情况附表" xfId="617"/>
    <cellStyle name="差_贵州省2013年完善省以下分税制财政体制改革前后各级税收收入分享比例表" xfId="618"/>
    <cellStyle name="40% - 强调文字颜色 2 2 4" xfId="619"/>
    <cellStyle name="60% - 强调文字颜色 3 2 9" xfId="620"/>
    <cellStyle name="好_2012年部门预算建议下达情况表_附表3.2015年省级一般公共预算年初预算安排建议表(20141224)_2015年1—10月预算执行情况附表" xfId="621"/>
    <cellStyle name="40% - 强调文字颜色 2 2 5" xfId="622"/>
    <cellStyle name="40% - 强调文字颜色 2 2 6" xfId="623"/>
    <cellStyle name="常规 74" xfId="624"/>
    <cellStyle name="常规 69" xfId="625"/>
    <cellStyle name="差_贵州省2013年省本级预算调整项目明细表（一般预算支出）_附表3.2015年省级一般公共预算年初预算安排建议表(20141224)_2015年1—10月预算执行情况附表1" xfId="626"/>
    <cellStyle name="40% - 强调文字颜色 2 2_2014年超收安排及2015年预算平衡11.25" xfId="627"/>
    <cellStyle name="好_贵州省2012年省本级政府性基金收支预算表（草案）1.3_附表3.2015年省级一般公共预算年初预算安排建议表(20141224)" xfId="628"/>
    <cellStyle name="40% - 强调文字颜色 3 2 2_2014年超收安排及2015年预算平衡11.25" xfId="629"/>
    <cellStyle name="40% - 强调文字颜色 2 3 2" xfId="630"/>
    <cellStyle name="40% - 强调文字颜色 2 3_2014年超收安排及2015年预算平衡11.25" xfId="631"/>
    <cellStyle name="差_贵州省2012年省本级国有资本经营预算表（草案）_附表7-9.2014-2015年地方政府债券分配情况表_2015年1—10月预算执行情况附表" xfId="632"/>
    <cellStyle name="40% - 强调文字颜色 2 4 2" xfId="633"/>
    <cellStyle name="40% - 强调文字颜色 2 4 3" xfId="634"/>
    <cellStyle name="40% - 强调文字颜色 4 5_2014年超收安排及2015年预算平衡11.25" xfId="635"/>
    <cellStyle name="40% - 强调文字颜色 2 5 2" xfId="636"/>
    <cellStyle name="差_2012年收支预算简表_附表3.2015年省级一般公共预算年初预算安排建议表(20141224)" xfId="637"/>
    <cellStyle name="40% - 强调文字颜色 2 5_2014年超收安排及2015年预算平衡11.25" xfId="638"/>
    <cellStyle name="好_贵州省2013年省本级政府性基金收支预算表（草案）_附件一：2013年1-10月预算执行情况附表11.19修改" xfId="639"/>
    <cellStyle name="40% - 强调文字颜色 3 2 2" xfId="640"/>
    <cellStyle name="60% - 强调文字颜色 4 2 7" xfId="641"/>
    <cellStyle name="40% - 强调文字颜色 3 2 6" xfId="642"/>
    <cellStyle name="40% - 强调文字颜色 3 2 2 4" xfId="643"/>
    <cellStyle name="40% - 强调文字颜色 3 2 3" xfId="644"/>
    <cellStyle name="60% - 强调文字颜色 4 2 8" xfId="645"/>
    <cellStyle name="计算 2 3" xfId="646"/>
    <cellStyle name="差_贵州省2012年省本级国有资本经营预算表（草案）_贵州省2013年省本级预算调整项目明细表（一般预算支出）_附表3.2015年省级一般公共预算年初预算安排建议表(20141224)_2015年1—10月预算执行情况附表" xfId="647"/>
    <cellStyle name="60% - 强调文字颜色 2 5_贵州省本级调整预算表及预算平衡表2012.5.24" xfId="648"/>
    <cellStyle name="40% - 强调文字颜色 3 3" xfId="649"/>
    <cellStyle name="常规 30" xfId="650"/>
    <cellStyle name="常规 25" xfId="651"/>
    <cellStyle name="40% - 强调文字颜色 3 3 2" xfId="652"/>
    <cellStyle name="40% - 强调文字颜色 3 4" xfId="653"/>
    <cellStyle name="常规 80" xfId="654"/>
    <cellStyle name="常规 75" xfId="655"/>
    <cellStyle name="差_2012年收支预算简表_2012年及2013年省级预算平衡预测" xfId="656"/>
    <cellStyle name="40% - 强调文字颜色 3 4 2" xfId="657"/>
    <cellStyle name="常规 81" xfId="658"/>
    <cellStyle name="常规 76" xfId="659"/>
    <cellStyle name="差_贵州省2013年省本级政府性基金收支预算表（草案）_2014年超收安排及2015年预算平衡(20141226)_2015年1—10月预算执行情况附表（修改）(1)" xfId="660"/>
    <cellStyle name="40% - 强调文字颜色 3 4 3" xfId="661"/>
    <cellStyle name="检查单元格 2 2 5" xfId="662"/>
    <cellStyle name="常规 24" xfId="663"/>
    <cellStyle name="常规 19" xfId="664"/>
    <cellStyle name="差_Xl0000166" xfId="665"/>
    <cellStyle name="40% - 强调文字颜色 3 4_2014年超收安排及2015年预算平衡11.25" xfId="666"/>
    <cellStyle name="好_2011年全省及省级财政经常性收入预测_2014年超收安排及2015年预算平衡(20141226)_2015年1—10月预算执行情况附表（修改）(1)" xfId="667"/>
    <cellStyle name="40% - 强调文字颜色 3 5" xfId="668"/>
    <cellStyle name="40% - 强调文字颜色 3 5 2" xfId="669"/>
    <cellStyle name="差_2013年大盘子预留预算执行情况12.31_2015年1—10月预算执行情况附表（11.10）" xfId="670"/>
    <cellStyle name="60% - 强调文字颜色 2 3_贵州省本级调整预算表及预算平衡表2012.5.24" xfId="671"/>
    <cellStyle name="40% - 强调文字颜色 3 5_2014年超收安排及2015年预算平衡11.25" xfId="672"/>
    <cellStyle name="解释性文本 2 2 4" xfId="673"/>
    <cellStyle name="60% - 强调文字颜色 5 2 7" xfId="674"/>
    <cellStyle name="40% - 强调文字颜色 4 2 2" xfId="675"/>
    <cellStyle name="好_附表2：2012年调整部分预算项目情况表_2013、2014年编审处结转、预留经费使用情况及处理建议、2014年追加情况、2015年预计新增" xfId="676"/>
    <cellStyle name="差_附表2：2012年调整部分预算项目情况表_2013、2014年编审处结转、预留经费使用情况及处理建议、2014年追加情况、2015年预计新增_2015年1—10月预算执行情况附表（11.10）" xfId="677"/>
    <cellStyle name="40% - 强调文字颜色 4 2 2 4" xfId="678"/>
    <cellStyle name="40% - 强调文字颜色 4 2 2 5" xfId="679"/>
    <cellStyle name="注释 3 2" xfId="680"/>
    <cellStyle name="40% - 强调文字颜色 6 6" xfId="681"/>
    <cellStyle name="60% - 强调文字颜色 4 2 4" xfId="682"/>
    <cellStyle name="适中 2 6" xfId="683"/>
    <cellStyle name="40% - 强调文字颜色 4 2 2_2014年超收安排及2015年预算平衡11.25" xfId="684"/>
    <cellStyle name="差_贵州省2006年--2014年人均公共财政支出情况表及贵州省2006--2013年争取中央转移支付统计情况表(5)_2015年1—10月预算执行情况附表（修改）(1)" xfId="685"/>
    <cellStyle name="60% - 强调文字颜色 5 2 9" xfId="686"/>
    <cellStyle name="40% - 强调文字颜色 4 2 4" xfId="687"/>
    <cellStyle name="40% - 强调文字颜色 4 2 5" xfId="688"/>
    <cellStyle name="检查单元格 6" xfId="689"/>
    <cellStyle name="60% - 强调文字颜色 1 2 2_贵州省本级调整预算表及预算平衡表2012.5.24" xfId="690"/>
    <cellStyle name="40% - 强调文字颜色 4 2 6" xfId="691"/>
    <cellStyle name="40% - 强调文字颜色 4 2_2014年超收安排及2015年预算平衡11.25" xfId="692"/>
    <cellStyle name="60% - 强调文字颜色 6 2_贵州省本级调整预算表及预算平衡表2012.5.24" xfId="693"/>
    <cellStyle name="40% - 强调文字颜色 4 3" xfId="694"/>
    <cellStyle name="好_贵州省2012年省本级国有资本经营预算表（草案）_2012年预算草案表s_附表3.2015年省级一般公共预算年初预算安排建议表(20141224)_2015年1—10月预算执行情况附表（修改）(1)" xfId="695"/>
    <cellStyle name="40% - 强调文字颜色 4 5 2" xfId="696"/>
    <cellStyle name="好 2 3" xfId="697"/>
    <cellStyle name="40% - 强调文字颜色 5 2" xfId="698"/>
    <cellStyle name="检查单元格 2 2 2" xfId="699"/>
    <cellStyle name="常规 21" xfId="700"/>
    <cellStyle name="常规 16" xfId="701"/>
    <cellStyle name="60% - 强调文字颜色 4 3 3" xfId="702"/>
    <cellStyle name="常规 2 10 4" xfId="703"/>
    <cellStyle name="差_2013年结转及收回汇总_2013、2014年编审处结转、预留经费使用情况及处理建议、2014年追加情况、2015年预计新增" xfId="704"/>
    <cellStyle name="40% - 强调文字颜色 5 2 2 3" xfId="705"/>
    <cellStyle name="常规 2 10 5" xfId="706"/>
    <cellStyle name="40% - 强调文字颜色 5 2 2 4" xfId="707"/>
    <cellStyle name="常规 2 10 6" xfId="708"/>
    <cellStyle name="40% - 强调文字颜色 5 2 2 5" xfId="709"/>
    <cellStyle name="60% - 强调文字颜色 4 5" xfId="710"/>
    <cellStyle name="60% - 强调文字颜色 6 2 9" xfId="711"/>
    <cellStyle name="40% - 强调文字颜色 5 2 4" xfId="712"/>
    <cellStyle name="60% - 强调文字颜色 4 6" xfId="713"/>
    <cellStyle name="好_2013年超收安排及2014年预算平衡12.11(已加入)_2013、2014年编审处结转、预留经费使用情况及处理建议、2014年追加情况、2015年预计新增_2015年1—10月预算执行情况附表（11.10）" xfId="714"/>
    <cellStyle name="60% - 强调文字颜色 1 4_贵州省本级调整预算表及预算平衡表2012.5.24" xfId="715"/>
    <cellStyle name="40% - 强调文字颜色 5 2 5" xfId="716"/>
    <cellStyle name="好_2013年大盘子预留预算执行情况12.31_2015年1—10月预算执行情况附表" xfId="717"/>
    <cellStyle name="40% - 强调文字颜色 5 2 6" xfId="718"/>
    <cellStyle name="40% - 强调文字颜色 5 2_2014年超收安排及2015年预算平衡11.25" xfId="719"/>
    <cellStyle name="好 2 4" xfId="720"/>
    <cellStyle name="40% - 强调文字颜色 5 3" xfId="721"/>
    <cellStyle name="40% - 强调文字颜色 5 5 2" xfId="722"/>
    <cellStyle name="40% - 强调文字颜色 5 3_2014年超收安排及2015年预算平衡11.25" xfId="723"/>
    <cellStyle name="40% - 强调文字颜色 6 5_2014年超收安排及2015年预算平衡11.25" xfId="724"/>
    <cellStyle name="好_2012年收支预算简表_2012年预算草案表s_附表3.2015年省级一般公共预算年初预算安排建议表(20141224)_2015年1—10月预算执行情况附表1" xfId="725"/>
    <cellStyle name="40% - 强调文字颜色 5 4 2" xfId="726"/>
    <cellStyle name="差_2012年收支预算简表_2013年预算平衡及分配表2013.1.10_2013、2014年编审处结转、预留经费使用情况及处理建议、2014年追加情况、2015年预计新增_2015年1—10月预算执行情况附表（11.10）" xfId="727"/>
    <cellStyle name="40% - 强调文字颜色 5 4 3" xfId="728"/>
    <cellStyle name="40% - 强调文字颜色 5 4_2014年超收安排及2015年预算平衡11.25" xfId="729"/>
    <cellStyle name="注释 2 2" xfId="730"/>
    <cellStyle name="好 2 7" xfId="731"/>
    <cellStyle name="40% - 强调文字颜色 5 6" xfId="732"/>
    <cellStyle name="好 3 3" xfId="733"/>
    <cellStyle name="差_贵州省本级调整预算表及预算平衡表2012.5.24" xfId="734"/>
    <cellStyle name="40% - 强调文字颜色 6 2" xfId="735"/>
    <cellStyle name="60% - 强调文字颜色 2 2 6" xfId="736"/>
    <cellStyle name="差_附件2.2015年地方政府债券分配情况表_2015年1—10月预算执行情况附表" xfId="737"/>
    <cellStyle name="40% - 强调文字颜色 6 2 2 2" xfId="738"/>
    <cellStyle name="40% - 强调文字颜色 6 2 2_2014年超收安排及2015年预算平衡11.25" xfId="739"/>
    <cellStyle name="好_2012年部门预算建议下达情况表_2014年超收安排及2015年预算平衡(20141226)_2015年1—10月预算执行情况附表（修改）(1)" xfId="740"/>
    <cellStyle name="差_贵州省2012年省本级国有资本经营预算表（草案）_2013年预算平衡及分配表2013.1.10_附表3.2015年省级一般公共预算年初预算安排建议表(20141224)" xfId="741"/>
    <cellStyle name="40% - 强调文字颜色 6 2 3" xfId="742"/>
    <cellStyle name="40% - 强调文字颜色 6 2 4" xfId="743"/>
    <cellStyle name="40% - 强调文字颜色 6 2 6" xfId="744"/>
    <cellStyle name="40% - 强调文字颜色 6 3" xfId="745"/>
    <cellStyle name="40% - 强调文字颜色 6 3 2" xfId="746"/>
    <cellStyle name="40% - 强调文字颜色 6 3 3" xfId="747"/>
    <cellStyle name="40% - 强调文字颜色 6 4 3" xfId="748"/>
    <cellStyle name="60% - 强调文字颜色 4 2 2 3" xfId="749"/>
    <cellStyle name="好_2012年收支预算简表_2014年厅大盘子预算下达情况表" xfId="750"/>
    <cellStyle name="40% - 强调文字颜色 6 4_2014年超收安排及2015年预算平衡11.25" xfId="751"/>
    <cellStyle name="差_贵州省2012年省本级预算调整项目明细表（一般预算支出）_2013、2014年编审处结转、预留经费使用情况及处理建议、2014年追加情况、2015年预计新增_2015年1—10月预算执行情况附表（11.10）" xfId="752"/>
    <cellStyle name="60% - 强调文字颜色 1 5_贵州省本级调整预算表及预算平衡表2012.5.24" xfId="753"/>
    <cellStyle name="差_贵州省2012年省本级政府性基金收支预算表（草案）1.3_2013、2014年编审处结转、预留经费使用情况及处理建议、2014年追加情况、2015年预计新增" xfId="754"/>
    <cellStyle name="差_2012年收支预算简表_附表7-9.2014-2015年地方政府债券分配情况表_2015年1—10月预算执行情况附表" xfId="755"/>
    <cellStyle name="40% - 强调文字颜色 6 5 2" xfId="756"/>
    <cellStyle name="60% - 强调文字颜色 1 2 2 2" xfId="757"/>
    <cellStyle name="60% - 强调文字颜色 5 2 2" xfId="758"/>
    <cellStyle name="输入 5_贵州省本级调整预算表及预算平衡表2012.5.24" xfId="759"/>
    <cellStyle name="差_贵州省2012年省本级预算调整项目明细表（一般预算支出）_2014年超收安排及2015年预算平衡(20141226)_2015年1—10月预算执行情况附表1" xfId="760"/>
    <cellStyle name="60% - 强调文字颜色 1 2 2 4" xfId="761"/>
    <cellStyle name="60% - 强调文字颜色 5 2 3" xfId="762"/>
    <cellStyle name="好_贵州省2012年省本级国有资本经营预算表（草案）_2013年预算平衡及分配表2013.1.10_2013、2014年编审处结转、预留经费使用情况及处理建议、2014年追加情况、2015年预计新增_2015年1—10月预算执行情况附表" xfId="763"/>
    <cellStyle name="60% - 强调文字颜色 1 2 2 5" xfId="764"/>
    <cellStyle name="60% - 强调文字颜色 1 2 4" xfId="765"/>
    <cellStyle name="ColLevel_0" xfId="766"/>
    <cellStyle name="60% - 强调文字颜色 1 2 5" xfId="767"/>
    <cellStyle name="差_Xl0000169_附表3.2015年省级一般公共预算年初预算安排建议表(20141224)_2015年1—10月预算执行情况附表" xfId="768"/>
    <cellStyle name="60% - 强调文字颜色 1 2 6" xfId="769"/>
    <cellStyle name="好_2012年收支预算简表_贵州省2013年省本级预算调整项目明细表（一般预算支出）_2014年超收安排及2015年预算平衡(20141226)" xfId="770"/>
    <cellStyle name="常规 2 24" xfId="771"/>
    <cellStyle name="常规 2 19" xfId="772"/>
    <cellStyle name="60% - 强调文字颜色 1 3 3" xfId="773"/>
    <cellStyle name="60% - 强调文字颜色 1 4 2" xfId="774"/>
    <cellStyle name="好_附表_附表3.2015年省级一般公共预算年初预算安排建议表(20141224)_2015年1—10月预算执行情况附表" xfId="775"/>
    <cellStyle name="好_2012年收支预算简表_附表7-9.2014-2015年地方政府债券分配情况表_2015年1—10月预算执行情况附表（11.10）" xfId="776"/>
    <cellStyle name="60% - 强调文字颜色 1 4 3" xfId="777"/>
    <cellStyle name="60% - 强调文字颜色 1 5" xfId="778"/>
    <cellStyle name="60% - 强调文字颜色 1 6" xfId="779"/>
    <cellStyle name="60% - 强调文字颜色 2 2 4" xfId="780"/>
    <cellStyle name="差_调整预算下达10.31_2014年超收安排及2015年预算平衡(20141226)_2015年1—10月预算执行情况附表（11.10）" xfId="781"/>
    <cellStyle name="60% - 强调文字颜色 2 2 5" xfId="782"/>
    <cellStyle name="60% - 强调文字颜色 2 2_贵州省本级调整预算表及预算平衡表2012.5.24" xfId="783"/>
    <cellStyle name="注释 3" xfId="784"/>
    <cellStyle name="好_贵州省2012年省本级国有资本经营预算表（草案）_附表7-9.2014-2015年地方政府债券分配情况表" xfId="785"/>
    <cellStyle name="差_2012年收支预算简表_2013年预算平衡及分配表2013.1.10_2013、2014年编审处结转、预留经费使用情况及处理建议、2014年追加情况、2015年预计新增_2015年1—10月预算执行情况附表" xfId="786"/>
    <cellStyle name="60% - 强调文字颜色 2 3 3" xfId="787"/>
    <cellStyle name="60% - 强调文字颜色 2 4 2" xfId="788"/>
    <cellStyle name="60% - 强调文字颜色 2 5" xfId="789"/>
    <cellStyle name="60% - 强调文字颜色 2 6" xfId="790"/>
    <cellStyle name="好_2011年一般预算支出结转及收回情况表（社保处3.8反馈预算处）_2014年超收安排及2015年预算平衡(20141226)_2015年1—10月预算执行情况附表1" xfId="791"/>
    <cellStyle name="60% - 强调文字颜色 3 2 4" xfId="792"/>
    <cellStyle name="60% - 强调文字颜色 3 2 5" xfId="793"/>
    <cellStyle name="60% - 强调文字颜色 3 2 6" xfId="794"/>
    <cellStyle name="好_附表2：2012年调整部分预算项目情况表_附表3.2015年省级一般公共预算年初预算安排建议表(20141224)" xfId="795"/>
    <cellStyle name="60% - 强调文字颜色 3 3 3" xfId="796"/>
    <cellStyle name="60% - 强调文字颜色 3 4 2" xfId="797"/>
    <cellStyle name="60% - 强调文字颜色 3 4 3" xfId="798"/>
    <cellStyle name="常规 3_2011年1—10月预算执行情况附表(预算已填)" xfId="799"/>
    <cellStyle name="60% - 强调文字颜色 3 4_贵州省本级调整预算表及预算平衡表2012.5.24" xfId="800"/>
    <cellStyle name="60% - 强调文字颜色 3 5" xfId="801"/>
    <cellStyle name="60% - 强调文字颜色 3 5_贵州省本级调整预算表及预算平衡表2012.5.24" xfId="802"/>
    <cellStyle name="好_贵州省2012年省本级国有资本经营预算表（草案）_2012年预算草案表s_2014年超收安排及2015年预算平衡(20141226)_2015年1—10月预算执行情况附表（修改）(1)" xfId="803"/>
    <cellStyle name="60% - 强调文字颜色 3 6" xfId="804"/>
    <cellStyle name="60% - 强调文字颜色 4 2 2 4" xfId="805"/>
    <cellStyle name="60% - 强调文字颜色 4 2 2_贵州省本级调整预算表及预算平衡表2012.5.24" xfId="806"/>
    <cellStyle name="注释 3 3" xfId="807"/>
    <cellStyle name="60% - 强调文字颜色 4 2 5" xfId="808"/>
    <cellStyle name="差_贵州省2013年省本级预算调整项目明细表（一般预算支出）_2013、2014年编审处结转、预留经费使用情况及处理建议、2014年追加情况、2015年预计新增_2015年1—10月预算执行情况附表（修改）(1)" xfId="809"/>
    <cellStyle name="60% - 强调文字颜色 4 2 6" xfId="810"/>
    <cellStyle name="60% - 强调文字颜色 4 2_贵州省本级调整预算表及预算平衡表2012.5.24" xfId="811"/>
    <cellStyle name="60% - 强调文字颜色 4 3_贵州省本级调整预算表及预算平衡表2012.5.24" xfId="812"/>
    <cellStyle name="常规 71" xfId="813"/>
    <cellStyle name="常规 66" xfId="814"/>
    <cellStyle name="60% - 强调文字颜色 4 4 3" xfId="815"/>
    <cellStyle name="差_Xl0000169_2014年超收安排及2015年预算平衡(20141226)_2015年1—10月预算执行情况附表（修改）(1)" xfId="816"/>
    <cellStyle name="60% - 强调文字颜色 5 2 4" xfId="817"/>
    <cellStyle name="解释性文本 2 2 2" xfId="818"/>
    <cellStyle name="差_2012年收支预算简表_2013年公共财政预算支出结转2014年安排使用下达预算情况表_2015年1—10月预算执行情况附表1" xfId="819"/>
    <cellStyle name="60% - 强调文字颜色 5 2 5" xfId="820"/>
    <cellStyle name="解释性文本 2 2 3" xfId="821"/>
    <cellStyle name="好_贵州省2012年省本级国有资本经营预算表（草案）_附表7-9.2014-2015年地方政府债券分配情况表_2015年1—10月预算执行情况附表" xfId="822"/>
    <cellStyle name="60% - 强调文字颜色 5 2 6" xfId="823"/>
    <cellStyle name="60% - 强调文字颜色 5 2_贵州省本级调整预算表及预算平衡表2012.5.24" xfId="824"/>
    <cellStyle name="常规 2 24 9" xfId="825"/>
    <cellStyle name="常规 2 19 9" xfId="826"/>
    <cellStyle name="60% - 强调文字颜色 5 3" xfId="827"/>
    <cellStyle name="60% - 强调文字颜色 5 3 2" xfId="828"/>
    <cellStyle name="60% - 强调文字颜色 5 3 3" xfId="829"/>
    <cellStyle name="标题 4 3" xfId="830"/>
    <cellStyle name="60% - 强调文字颜色 5 3_贵州省本级调整预算表及预算平衡表2012.5.24" xfId="831"/>
    <cellStyle name="60% - 强调文字颜色 5 4" xfId="832"/>
    <cellStyle name="60% - 强调文字颜色 5 4 2" xfId="833"/>
    <cellStyle name="60% - 强调文字颜色 5 4 3" xfId="834"/>
    <cellStyle name="60% - 强调文字颜色 5 4_贵州省本级调整预算表及预算平衡表2012.5.24" xfId="835"/>
    <cellStyle name="60% - 强调文字颜色 5 5" xfId="836"/>
    <cellStyle name="60% - 强调文字颜色 5 5 2" xfId="837"/>
    <cellStyle name="60% - 强调文字颜色 5 5_贵州省本级调整预算表及预算平衡表2012.5.24" xfId="838"/>
    <cellStyle name="好_副本Xl0000167_附表3.2015年省级一般公共预算年初预算安排建议表(20141224)_2015年1—10月预算执行情况附表（修改）(1)" xfId="839"/>
    <cellStyle name="60% - 强调文字颜色 5 6" xfId="840"/>
    <cellStyle name="60% - 强调文字颜色 6 2" xfId="841"/>
    <cellStyle name="60% - 强调文字颜色 6 2 2" xfId="842"/>
    <cellStyle name="60% - 强调文字颜色 6 2 2 2" xfId="843"/>
    <cellStyle name="60% - 强调文字颜色 6 2 2 3" xfId="844"/>
    <cellStyle name="60% - 强调文字颜色 6 2 2 4" xfId="845"/>
    <cellStyle name="好_Xl0000169_2013、2014年编审处结转、预留经费使用情况及处理建议、2014年追加情况、2015年预计新增_2015年1—10月预算执行情况附表（修改）(1)" xfId="846"/>
    <cellStyle name="差_贵州省本级调整预算表及预算平衡表2012.5.24_2014年超收安排及2015年预算平衡(20141226)_2015年1—10月预算执行情况附表" xfId="847"/>
    <cellStyle name="60% - 强调文字颜色 6 2 2 5" xfId="848"/>
    <cellStyle name="常规 2 22 2" xfId="849"/>
    <cellStyle name="常规 2 17 2" xfId="850"/>
    <cellStyle name="差_贵州省2012年省本级预算调整项目明细表（一般预算支出）_附表3.2015年省级一般公共预算年初预算安排建议表(20141224)" xfId="851"/>
    <cellStyle name="60% - 强调文字颜色 6 2 2_贵州省本级调整预算表及预算平衡表2012.5.24" xfId="852"/>
    <cellStyle name="60% - 强调文字颜色 6 2 4" xfId="853"/>
    <cellStyle name="60% - 强调文字颜色 6 2 5" xfId="854"/>
    <cellStyle name="60% - 强调文字颜色 6 2 6" xfId="855"/>
    <cellStyle name="60% - 强调文字颜色 6 3" xfId="856"/>
    <cellStyle name="60% - 强调文字颜色 6 3 2" xfId="857"/>
    <cellStyle name="60% - 强调文字颜色 6 3 3" xfId="858"/>
    <cellStyle name="好_2013年结转及收回汇总_2013、2014年编审处结转、预留经费使用情况及处理建议、2014年追加情况、2015年预计新增_2015年1—10月预算执行情况附表" xfId="859"/>
    <cellStyle name="60% - 强调文字颜色 6 3_贵州省本级调整预算表及预算平衡表2012.5.24" xfId="860"/>
    <cellStyle name="60% - 强调文字颜色 6 4" xfId="861"/>
    <cellStyle name="60% - 强调文字颜色 6 4 2" xfId="862"/>
    <cellStyle name="好_附件：2012年部门预算建议下达数_2014年超收安排及2015年预算平衡(20141226)_2015年1—10月预算执行情况附表" xfId="863"/>
    <cellStyle name="60% - 强调文字颜色 6 4 3" xfId="864"/>
    <cellStyle name="60% - 强调文字颜色 6 4_贵州省本级调整预算表及预算平衡表2012.5.24" xfId="865"/>
    <cellStyle name="60% - 强调文字颜色 6 5" xfId="866"/>
    <cellStyle name="常规_2010年1-12月省本级调整预算-本级（黄莉舒） 2 2 2 2" xfId="867"/>
    <cellStyle name="60% - 强调文字颜色 6 6" xfId="868"/>
    <cellStyle name="好_贵州省2012年省本级政府性基金收支预算表（草案）1.3_附件一：2013年1-10月预算执行情况附表11.19修改" xfId="869"/>
    <cellStyle name="Normal_APR" xfId="870"/>
    <cellStyle name="RowLevel_0" xfId="871"/>
    <cellStyle name="百分比 2" xfId="872"/>
    <cellStyle name="标题 1 2" xfId="873"/>
    <cellStyle name="好_2013年省对下结算补助及其他一般性转移支付（截至2013.12.31）_2013、2014年编审处结转、预留经费使用情况及处理建议、2014年追加情况、2015年预计新增_2015年1—10月预算执行情况附表1" xfId="874"/>
    <cellStyle name="标题 1 2 2" xfId="875"/>
    <cellStyle name="标题 1 2 2 2" xfId="876"/>
    <cellStyle name="标题 1 2 2 3" xfId="877"/>
    <cellStyle name="好_2013年超收安排及2014年预算平衡12.11(已加入)_附表3.2015年省级一般公共预算年初预算安排建议表(20141224)_2015年1—10月预算执行情况附表1" xfId="878"/>
    <cellStyle name="标题 1 2 2 5" xfId="879"/>
    <cellStyle name="标题 1 2 3" xfId="880"/>
    <cellStyle name="标题 1 2 4" xfId="881"/>
    <cellStyle name="好_2012年全省及省级财政经常性收入测算_附表3.2015年省级一般公共预算年初预算安排建议表(20141224)_2015年1—10月预算执行情况附表（修改）(1)" xfId="882"/>
    <cellStyle name="标题 1 2 5" xfId="883"/>
    <cellStyle name="标题 1 2 6" xfId="884"/>
    <cellStyle name="差_副本Xl0000167_附表3.2015年省级一般公共预算年初预算安排建议表(20141224)_2015年1—10月预算执行情况附表（修改）(1)" xfId="885"/>
    <cellStyle name="标题 1 2 7" xfId="886"/>
    <cellStyle name="标题 1 2 8" xfId="887"/>
    <cellStyle name="标题 1 2 9" xfId="888"/>
    <cellStyle name="差_2013年超收安排及2014年预算平衡12.11(已加入)_2015年1—10月预算执行情况附表（11.10）" xfId="889"/>
    <cellStyle name="标题 1 3" xfId="890"/>
    <cellStyle name="差_2011年全省及省级财政经常性收入预测" xfId="891"/>
    <cellStyle name="标题 1 3 2" xfId="892"/>
    <cellStyle name="标题 1 3 3" xfId="893"/>
    <cellStyle name="标题 1 4" xfId="894"/>
    <cellStyle name="差_贵州省2012年省本级国有资本经营预算表（草案）_2012年及2013年省级预算平衡预测_附表3.2015年省级一般公共预算年初预算安排建议表(20141224)_2015年1—10月预算执行情况附表（11.10）" xfId="895"/>
    <cellStyle name="标题 1 4 2" xfId="896"/>
    <cellStyle name="标题 1 4 3" xfId="897"/>
    <cellStyle name="好_2011年省级一般预算支出结转2012年安排情况表0" xfId="898"/>
    <cellStyle name="标题 1 5" xfId="899"/>
    <cellStyle name="标题 1 6" xfId="900"/>
    <cellStyle name="标题 2 2" xfId="901"/>
    <cellStyle name="好_附件：2012年部门预算建议下达数" xfId="902"/>
    <cellStyle name="标题 2 2 2" xfId="903"/>
    <cellStyle name="好_2012年全省及省级财政经常性收入测算_2013、2014年编审处结转、预留经费使用情况及处理建议、2014年追加情况、2015年预计新增_2015年1—10月预算执行情况附表1" xfId="904"/>
    <cellStyle name="标题 2 2 2 2" xfId="905"/>
    <cellStyle name="标题 2 2 2 3" xfId="906"/>
    <cellStyle name="标题 2 2 2 4" xfId="907"/>
    <cellStyle name="标题 2 2 2 5" xfId="908"/>
    <cellStyle name="标题 2 2 3" xfId="909"/>
    <cellStyle name="差_2012年收支预算简表_附表7-9.2014-2015年地方政府债券分配情况表" xfId="910"/>
    <cellStyle name="标题 2 2 4" xfId="911"/>
    <cellStyle name="好_附表_附表3.2015年省级一般公共预算年初预算安排建议表(20141224)" xfId="912"/>
    <cellStyle name="标题 2 2 5" xfId="913"/>
    <cellStyle name="标题 2 2 6" xfId="914"/>
    <cellStyle name="标题 2 2 7" xfId="915"/>
    <cellStyle name="好_2011年全省及省级财政经常性收入预测_附表3.2015年省级一般公共预算年初预算安排建议表(20141224)_2015年1—10月预算执行情况附表（修改）(1)" xfId="916"/>
    <cellStyle name="标题 2 2 8" xfId="917"/>
    <cellStyle name="标题 2 2 9" xfId="918"/>
    <cellStyle name="好_贵州省2012年省本级国有资本经营预算表（草案）_2013年预算平衡及分配表2013.1.10_2014年超收安排及2015年预算平衡(20141226)_2015年1—10月预算执行情况附表（修改）(1)" xfId="919"/>
    <cellStyle name="标题 2 3" xfId="920"/>
    <cellStyle name="标题 2 3 2" xfId="921"/>
    <cellStyle name="标题 2 3 3" xfId="922"/>
    <cellStyle name="好_2012年收支预算简表_贵州省2013年省本级预算调整项目明细表（一般预算支出）_附表3.2015年省级一般公共预算年初预算安排建议表(20141224)_2015年1—10月预算执行情况附表" xfId="923"/>
    <cellStyle name="标题 2 4" xfId="924"/>
    <cellStyle name="标题 2 4 2" xfId="925"/>
    <cellStyle name="标题 2 4 3" xfId="926"/>
    <cellStyle name="标题 2 5" xfId="927"/>
    <cellStyle name="好_Xl0000255" xfId="928"/>
    <cellStyle name="标题 2 5 2" xfId="929"/>
    <cellStyle name="标题 2 6" xfId="930"/>
    <cellStyle name="标题 3 2" xfId="931"/>
    <cellStyle name="好 5" xfId="932"/>
    <cellStyle name="标题 3 2 2" xfId="933"/>
    <cellStyle name="好 5 2" xfId="934"/>
    <cellStyle name="常规 62" xfId="935"/>
    <cellStyle name="常规 57" xfId="936"/>
    <cellStyle name="标题 3 2 2 2" xfId="937"/>
    <cellStyle name="常规 63" xfId="938"/>
    <cellStyle name="常规 58" xfId="939"/>
    <cellStyle name="差_Xl0000255" xfId="940"/>
    <cellStyle name="差_2012年收支预算简表_2014年超收安排及2015年预算平衡(20141226)_2015年1—10月预算执行情况附表（修改）(1)" xfId="941"/>
    <cellStyle name="标题 3 2 2 3" xfId="942"/>
    <cellStyle name="常规 64" xfId="943"/>
    <cellStyle name="常规 59" xfId="944"/>
    <cellStyle name="标题 3 2 2 4" xfId="945"/>
    <cellStyle name="好 6" xfId="946"/>
    <cellStyle name="标题 3 2 3" xfId="947"/>
    <cellStyle name="标题 3 2 4" xfId="948"/>
    <cellStyle name="标题 3 2 5" xfId="949"/>
    <cellStyle name="好_2013年超收安排及2014年预算平衡12.11(已加入)_附表3.2015年省级一般公共预算年初预算安排建议表(20141224)_2015年1—10月预算执行情况附表（修改）(1)" xfId="950"/>
    <cellStyle name="标题 3 2 6" xfId="951"/>
    <cellStyle name="差_2013年结转及收回汇总_2015年1—10月预算执行情况附表" xfId="952"/>
    <cellStyle name="标题 3 2 7" xfId="953"/>
    <cellStyle name="千位分隔 2" xfId="954"/>
    <cellStyle name="标题 3 2 8" xfId="955"/>
    <cellStyle name="标题 4 2" xfId="956"/>
    <cellStyle name="标题 3 2 9" xfId="957"/>
    <cellStyle name="标题 3 3" xfId="958"/>
    <cellStyle name="标题 3 3 2" xfId="959"/>
    <cellStyle name="差_2013年省对下结算补助及其他一般性转移支付（截至2013.12.31）_2015年1—10月预算执行情况附表1" xfId="960"/>
    <cellStyle name="标题 3 3 3" xfId="961"/>
    <cellStyle name="好_附表2：2012年调整部分预算项目情况表_2013、2014年编审处结转、预留经费使用情况及处理建议、2014年追加情况、2015年预计新增_2015年1—10月预算执行情况附表（11.10）" xfId="962"/>
    <cellStyle name="标题 3 4" xfId="963"/>
    <cellStyle name="标题 3 4 2" xfId="964"/>
    <cellStyle name="差_2013年地方政府债券建议安排项目情况表" xfId="965"/>
    <cellStyle name="标题 3 4 3" xfId="966"/>
    <cellStyle name="标题 3 5" xfId="967"/>
    <cellStyle name="标题 3 5 2" xfId="968"/>
    <cellStyle name="标题 3 6" xfId="969"/>
    <cellStyle name="标题 4 2 2" xfId="970"/>
    <cellStyle name="标题 4 2 2 2" xfId="971"/>
    <cellStyle name="好_2012年收支预算简表_2013年预算平衡及分配表2013.1.10_2013、2014年编审处结转、预留经费使用情况及处理建议、2014年追加情况、2015年预计新增_2015年1—10月预算执行情况附表（修改）(1)" xfId="972"/>
    <cellStyle name="标题 4 2 2 3" xfId="973"/>
    <cellStyle name="标题 4 2 2 4" xfId="974"/>
    <cellStyle name="标题 4 2 2 5" xfId="975"/>
    <cellStyle name="好_贵州省2012年省本级国有资本经营预算表（草案）_2013年预算平衡及分配表2013.1.10_2013、2014年编审处结转、预留经费使用情况及处理建议、2014年追加情况、2015年预计新增_2015年1—10月预算执行情况附表1" xfId="976"/>
    <cellStyle name="标题 4 2 3" xfId="977"/>
    <cellStyle name="标题 4 2 4" xfId="978"/>
    <cellStyle name="差_贵州省2012年省本级政府性基金收支预算表（草案）1.3_附表3.2015年省级一般公共预算年初预算安排建议表(20141224)_2015年1—10月预算执行情况附表（11.10）" xfId="979"/>
    <cellStyle name="标题 4 2 5" xfId="980"/>
    <cellStyle name="标题 4 2 6" xfId="981"/>
    <cellStyle name="标题 4 2 8" xfId="982"/>
    <cellStyle name="标题 4 2 9" xfId="983"/>
    <cellStyle name="标题 4 3 2" xfId="984"/>
    <cellStyle name="好_2011年全省及省级财政经常性收入预测_2014年超收安排及2015年预算平衡(20141226)_2015年1—10月预算执行情况附表" xfId="985"/>
    <cellStyle name="标题 4 3 3" xfId="986"/>
    <cellStyle name="标题 4 4" xfId="987"/>
    <cellStyle name="标题 4 4 2" xfId="988"/>
    <cellStyle name="好_2012年收支预算简表_2012年预算草案表s_2013、2014年编审处结转、预留经费使用情况及处理建议、2014年追加情况、2015年预计新增_2015年1—10月预算执行情况附表" xfId="989"/>
    <cellStyle name="标题 4 4 3" xfId="990"/>
    <cellStyle name="标题 4 5" xfId="991"/>
    <cellStyle name="标题 4 5 2" xfId="992"/>
    <cellStyle name="标题 4 6" xfId="993"/>
    <cellStyle name="标题 5" xfId="994"/>
    <cellStyle name="好_调整预算下达10.31_2014年超收安排及2015年预算平衡(20141226)" xfId="995"/>
    <cellStyle name="标题 5 2" xfId="996"/>
    <cellStyle name="好_2011年全省及省级财政经常性收入预测_2013、2014年编审处结转、预留经费使用情况及处理建议、2014年追加情况、2015年预计新增_2015年1—10月预算执行情况附表（11.10）" xfId="997"/>
    <cellStyle name="标题 5 2 2" xfId="998"/>
    <cellStyle name="标题 5 2 3" xfId="999"/>
    <cellStyle name="标题 5 2 4" xfId="1000"/>
    <cellStyle name="标题 5 2 5" xfId="1001"/>
    <cellStyle name="标题 5 3" xfId="1002"/>
    <cellStyle name="好_调整预算下达10.31_2015年1—10月预算执行情况附表1" xfId="1003"/>
    <cellStyle name="标题 5 4" xfId="1004"/>
    <cellStyle name="标题 5 5" xfId="1005"/>
    <cellStyle name="标题 5 6" xfId="1006"/>
    <cellStyle name="标题 5 7" xfId="1007"/>
    <cellStyle name="差_2013年地方政府债券建议安排项目情况表._附表3.2015年省级一般公共预算年初预算安排建议表(20141224)_2015年1—10月预算执行情况附表" xfId="1008"/>
    <cellStyle name="标题 5 8" xfId="1009"/>
    <cellStyle name="差_2012年收支预算简表_2013、2014年编审处结转、预留经费使用情况及处理建议、2014年追加情况、2015年预计新增_2015年1—10月预算执行情况附表1" xfId="1010"/>
    <cellStyle name="标题 5 9" xfId="1011"/>
    <cellStyle name="标题 6 2" xfId="1012"/>
    <cellStyle name="标题 6 3" xfId="1013"/>
    <cellStyle name="好_2011年全省及省级财政经常性收入预测_2014年超收安排及2015年预算平衡(20141226)_2015年1—10月预算执行情况附表1" xfId="1014"/>
    <cellStyle name="标题 7" xfId="1015"/>
    <cellStyle name="标题 7 2" xfId="1016"/>
    <cellStyle name="标题 7 3" xfId="1017"/>
    <cellStyle name="标题 8" xfId="1018"/>
    <cellStyle name="常规 2 7" xfId="1019"/>
    <cellStyle name="标题 8 2" xfId="1020"/>
    <cellStyle name="标题 9" xfId="1021"/>
    <cellStyle name="解释性文本 5" xfId="1022"/>
    <cellStyle name="差 2" xfId="1023"/>
    <cellStyle name="解释性文本 5 2" xfId="1024"/>
    <cellStyle name="差_2012年收支预算简表_贵州省2013年省本级公共财政预算收入调整预算表（草案）-计算表11.21_2015年1—10月预算执行情况附表（11.10）" xfId="1025"/>
    <cellStyle name="差 2 2" xfId="1026"/>
    <cellStyle name="差 2 2 2" xfId="1027"/>
    <cellStyle name="好_2012年部门预算建议下达情况表_2014年超收安排及2015年预算平衡(20141226)_2015年1—10月预算执行情况附表1" xfId="1028"/>
    <cellStyle name="差 2 2 3" xfId="1029"/>
    <cellStyle name="差 2 2 4" xfId="1030"/>
    <cellStyle name="差 2 2 5" xfId="1031"/>
    <cellStyle name="差 2 2_贵州省本级调整预算表及预算平衡表2012.5.24" xfId="1032"/>
    <cellStyle name="差 2 3" xfId="1033"/>
    <cellStyle name="差 2 4" xfId="1034"/>
    <cellStyle name="差 2 5" xfId="1035"/>
    <cellStyle name="差 2 6" xfId="1036"/>
    <cellStyle name="好_省级重大重大资金投入情况表12.13_2015年1—10月预算执行情况附表" xfId="1037"/>
    <cellStyle name="差_2012年收支预算简表_2012年及2013年省级预算平衡预测_附表3.2015年省级一般公共预算年初预算安排建议表(20141224)_2015年1—10月预算执行情况附表（11.10）" xfId="1038"/>
    <cellStyle name="差 2 7" xfId="1039"/>
    <cellStyle name="好_贵州省2012年省本级国有资本经营预算表（草案）_2013年预算平衡及分配表2013.1.10_附表3.2015年省级一般公共预算年初预算安排建议表(20141224)_2015年1—10月预算执行情况附表（修改）(1)" xfId="1040"/>
    <cellStyle name="差 2 8" xfId="1041"/>
    <cellStyle name="差 2 9" xfId="1042"/>
    <cellStyle name="解释性文本 6" xfId="1043"/>
    <cellStyle name="差 3" xfId="1044"/>
    <cellStyle name="差 3 2" xfId="1045"/>
    <cellStyle name="差 3 3" xfId="1046"/>
    <cellStyle name="差 3_贵州省本级调整预算表及预算平衡表2012.5.24" xfId="1047"/>
    <cellStyle name="差 4" xfId="1048"/>
    <cellStyle name="差 4 2" xfId="1049"/>
    <cellStyle name="差 4 3" xfId="1050"/>
    <cellStyle name="好_2012年部门预算建议下达情况表_附表3.2015年省级一般公共预算年初预算安排建议表(20141224)" xfId="1051"/>
    <cellStyle name="差 4_贵州省本级调整预算表及预算平衡表2012.5.24" xfId="1052"/>
    <cellStyle name="差_调整预算下达10.31_附表3.2015年省级一般公共预算年初预算安排建议表(20141224)" xfId="1053"/>
    <cellStyle name="差 5" xfId="1054"/>
    <cellStyle name="差 5 2" xfId="1055"/>
    <cellStyle name="差 5_贵州省本级调整预算表及预算平衡表2012.5.24" xfId="1056"/>
    <cellStyle name="差 6" xfId="1057"/>
    <cellStyle name="差_2006-2011全国各省财政收支及经济指标(0327)" xfId="1058"/>
    <cellStyle name="差_2011年超收安排及2012年预算平衡" xfId="1059"/>
    <cellStyle name="差_2011年结转-预算处" xfId="1060"/>
    <cellStyle name="强调文字颜色 1 4" xfId="1061"/>
    <cellStyle name="差_附件：2012年部门预算建议下达数_2013、2014年编审处结转、预留经费使用情况及处理建议、2014年追加情况、2015年预计新增_2015年1—10月预算执行情况附表（修改）(1)" xfId="1062"/>
    <cellStyle name="差_2011年全省及省级财政经常性收入预测_2013、2014年编审处结转、预留经费使用情况及处理建议、2014年追加情况、2015年预计新增" xfId="1063"/>
    <cellStyle name="差_2011年全省及省级财政经常性收入预测_2013、2014年编审处结转、预留经费使用情况及处理建议、2014年追加情况、2015年预计新增_2015年1—10月预算执行情况附表" xfId="1064"/>
    <cellStyle name="差_2011年全省及省级财政经常性收入预测_2014年超收安排及2015年预算平衡(20141226)" xfId="1065"/>
    <cellStyle name="差_2011年全省及省级财政经常性收入预测_2013、2014年编审处结转、预留经费使用情况及处理建议、2014年追加情况、2015年预计新增_2015年1—10月预算执行情况附表（11.10）" xfId="1066"/>
    <cellStyle name="差_2011年全省及省级财政经常性收入预测_2013、2014年编审处结转、预留经费使用情况及处理建议、2014年追加情况、2015年预计新增_2015年1—10月预算执行情况附表（修改）(1)" xfId="1067"/>
    <cellStyle name="差_2011年全省及省级财政经常性收入预测_2013、2014年编审处结转、预留经费使用情况及处理建议、2014年追加情况、2015年预计新增_2015年1—10月预算执行情况附表1" xfId="1068"/>
    <cellStyle name="差_2011年全省及省级财政经常性收入预测_2014年超收安排及2015年预算平衡(20141226)_2015年1—10月预算执行情况附表" xfId="1069"/>
    <cellStyle name="差_2011年全省及省级财政经常性收入预测_2014年超收安排及2015年预算平衡(20141226)_2015年1—10月预算执行情况附表（11.10）" xfId="1070"/>
    <cellStyle name="差_2011年全省及省级财政经常性收入预测_2014年超收安排及2015年预算平衡(20141226)_2015年1—10月预算执行情况附表（修改）(1)" xfId="1071"/>
    <cellStyle name="差_贵州省2012年省本级国有资本经营预算表（草案）_贵州省2013年省本级预算调整项目明细表（一般预算支出）_2014年超收安排及2015年预算平衡(20141226)_2015年1—10月预算执行情况附表（修改）(1)" xfId="1072"/>
    <cellStyle name="差_2011年全省及省级财政经常性收入预测_2014年超收安排及2015年预算平衡(20141226)_2015年1—10月预算执行情况附表1" xfId="1073"/>
    <cellStyle name="汇总 2 5" xfId="1074"/>
    <cellStyle name="常规_2011省本级基金预算表（草案，提供预算处）" xfId="1075"/>
    <cellStyle name="差_2011年全省及省级财政经常性收入预测_附表3.2015年省级一般公共预算年初预算安排建议表(20141224)" xfId="1076"/>
    <cellStyle name="常规 6" xfId="1077"/>
    <cellStyle name="差_2011年全省及省级财政经常性收入预测_附表3.2015年省级一般公共预算年初预算安排建议表(20141224)_2015年1—10月预算执行情况附表" xfId="1078"/>
    <cellStyle name="强调文字颜色 5 4 2" xfId="1079"/>
    <cellStyle name="差_2011年全省及省级财政经常性收入预测_附表3.2015年省级一般公共预算年初预算安排建议表(20141224)_2015年1—10月预算执行情况附表（11.10）" xfId="1080"/>
    <cellStyle name="差_附件：2012年部门预算建议下达数_2014年超收安排及2015年预算平衡(20141226)_2015年1—10月预算执行情况附表1" xfId="1081"/>
    <cellStyle name="差_2011年全省及省级财政经常性收入预测_附表3.2015年省级一般公共预算年初预算安排建议表(20141224)_2015年1—10月预算执行情况附表（修改）(1)" xfId="1082"/>
    <cellStyle name="常规 61" xfId="1083"/>
    <cellStyle name="常规 56" xfId="1084"/>
    <cellStyle name="差_2011年全省及省级财政经常性收入预测_附表3.2015年省级一般公共预算年初预算安排建议表(20141224)_2015年1—10月预算执行情况附表1" xfId="1085"/>
    <cellStyle name="差_2012年收支预算简表_2014年厅大盘子预算下达情况表" xfId="1086"/>
    <cellStyle name="差_2011年省级一般预算支出结转2012年安排情况表0" xfId="1087"/>
    <cellStyle name="差_贵州省2012年省本级国有资本经营预算表（草案）_贵州省2013年省本级预算调整项目明细表（一般预算支出）_2014年超收安排及2015年预算平衡(20141226)_2015年1—10月预算执行情况附表（11.10）" xfId="1088"/>
    <cellStyle name="差_2011年省级一般预算支出结转2012年安排情况表0_2013、2014年编审处结转、预留经费使用情况及处理建议、2014年追加情况、2015年预计新增" xfId="1089"/>
    <cellStyle name="差_2011年省级一般预算支出结转2012年安排情况表0_2013、2014年编审处结转、预留经费使用情况及处理建议、2014年追加情况、2015年预计新增_2015年1—10月预算执行情况附表" xfId="1090"/>
    <cellStyle name="差_2011年省级一般预算支出结转2012年安排情况表0_2013、2014年编审处结转、预留经费使用情况及处理建议、2014年追加情况、2015年预计新增_2015年1—10月预算执行情况附表（11.10）" xfId="1091"/>
    <cellStyle name="差_2011年省级一般预算支出结转2012年安排情况表0_2013、2014年编审处结转、预留经费使用情况及处理建议、2014年追加情况、2015年预计新增_2015年1—10月预算执行情况附表1" xfId="1092"/>
    <cellStyle name="差_2011年省级一般预算支出结转2012年安排情况表0_2014年超收安排及2015年预算平衡(20141226)" xfId="1093"/>
    <cellStyle name="差_2011年省级一般预算支出结转2012年安排情况表0_2014年超收安排及2015年预算平衡(20141226)_2015年1—10月预算执行情况附表" xfId="1094"/>
    <cellStyle name="差_2011年省级一般预算支出结转2012年安排情况表0_2014年超收安排及2015年预算平衡(20141226)_2015年1—10月预算执行情况附表（11.10）" xfId="1095"/>
    <cellStyle name="差_2011年省级一般预算支出结转2012年安排情况表0_2014年超收安排及2015年预算平衡(20141226)_2015年1—10月预算执行情况附表（修改）(1)" xfId="1096"/>
    <cellStyle name="差_2011年省级一般预算支出结转2012年安排情况表0_2014年超收安排及2015年预算平衡(20141226)_2015年1—10月预算执行情况附表1" xfId="1097"/>
    <cellStyle name="差_贵州省本级调整预算表及预算平衡表2012.5.24_2014年超收安排及2015年预算平衡(20141226)_2015年1—10月预算执行情况附表（修改）(1)" xfId="1098"/>
    <cellStyle name="差_2011年省级一般预算支出结转2012年安排情况表0_附表3.2015年省级一般公共预算年初预算安排建议表(20141224)" xfId="1099"/>
    <cellStyle name="链接单元格 2 2 4" xfId="1100"/>
    <cellStyle name="差_2011年省级一般预算支出结转2012年安排情况表0_附表3.2015年省级一般公共预算年初预算安排建议表(20141224)_2015年1—10月预算执行情况附表" xfId="1101"/>
    <cellStyle name="警告文本 2 8" xfId="1102"/>
    <cellStyle name="差_2011年省级一般预算支出结转2012年安排情况表0_附表3.2015年省级一般公共预算年初预算安排建议表(20141224)_2015年1—10月预算执行情况附表（11.10）" xfId="1103"/>
    <cellStyle name="注释 6" xfId="1104"/>
    <cellStyle name="差_2012年部门预算建议下达情况表_附表3.2015年省级一般公共预算年初预算安排建议表(20141224)" xfId="1105"/>
    <cellStyle name="差_2012年部门预算建议下达情况表" xfId="1106"/>
    <cellStyle name="差_2012年部门预算建议下达情况表_2013、2014年编审处结转、预留经费使用情况及处理建议、2014年追加情况、2015年预计新增" xfId="1107"/>
    <cellStyle name="差_2012年部门预算建议下达情况表_2013、2014年编审处结转、预留经费使用情况及处理建议、2014年追加情况、2015年预计新增_2015年1—10月预算执行情况附表" xfId="1108"/>
    <cellStyle name="差_2012年部门预算建议下达情况表_2013、2014年编审处结转、预留经费使用情况及处理建议、2014年追加情况、2015年预计新增_2015年1—10月预算执行情况附表（11.10）" xfId="1109"/>
    <cellStyle name="差_2012年部门预算建议下达情况表_2013、2014年编审处结转、预留经费使用情况及处理建议、2014年追加情况、2015年预计新增_2015年1—10月预算执行情况附表（修改）(1)" xfId="1110"/>
    <cellStyle name="差_2012年部门预算建议下达情况表_2013、2014年编审处结转、预留经费使用情况及处理建议、2014年追加情况、2015年预计新增_2015年1—10月预算执行情况附表1" xfId="1111"/>
    <cellStyle name="差_2012年部门预算建议下达情况表_2014年超收安排及2015年预算平衡(20141226)" xfId="1112"/>
    <cellStyle name="差_2012年部门预算建议下达情况表_2014年超收安排及2015年预算平衡(20141226)_2015年1—10月预算执行情况附表（11.10）" xfId="1113"/>
    <cellStyle name="注释 2 7" xfId="1114"/>
    <cellStyle name="差_2012年部门预算建议下达情况表_2014年超收安排及2015年预算平衡(20141226)_2015年1—10月预算执行情况附表（修改）(1)" xfId="1115"/>
    <cellStyle name="差_2012年部门预算建议下达情况表_附表3.2015年省级一般公共预算年初预算安排建议表(20141224)_2015年1—10月预算执行情况附表" xfId="1116"/>
    <cellStyle name="计算 5 2" xfId="1117"/>
    <cellStyle name="差_2012年部门预算建议下达情况表_附表3.2015年省级一般公共预算年初预算安排建议表(20141224)_2015年1—10月预算执行情况附表（11.10）" xfId="1118"/>
    <cellStyle name="差_2012年部门预算建议下达情况表_附表3.2015年省级一般公共预算年初预算安排建议表(20141224)_2015年1—10月预算执行情况附表1" xfId="1119"/>
    <cellStyle name="差_2012年全省及省级财政经常性收入测算" xfId="1120"/>
    <cellStyle name="常规 80 2" xfId="1121"/>
    <cellStyle name="差_2012年全省及省级财政经常性收入测算_2013、2014年编审处结转、预留经费使用情况及处理建议、2014年追加情况、2015年预计新增" xfId="1122"/>
    <cellStyle name="常规 2 7 2" xfId="1123"/>
    <cellStyle name="差_2012年全省及省级财政经常性收入测算_2013、2014年编审处结转、预留经费使用情况及处理建议、2014年追加情况、2015年预计新增_2015年1—10月预算执行情况附表" xfId="1124"/>
    <cellStyle name="差_2012年全省及省级财政经常性收入测算_2013、2014年编审处结转、预留经费使用情况及处理建议、2014年追加情况、2015年预计新增_2015年1—10月预算执行情况附表（11.10）" xfId="1125"/>
    <cellStyle name="好_2012年收支预算简表_2012年及2013年省级预算平衡预测_附表3.2015年省级一般公共预算年初预算安排建议表(20141224)_2015年1—10月预算执行情况附表1" xfId="1126"/>
    <cellStyle name="差_2012年全省及省级财政经常性收入测算_2013、2014年编审处结转、预留经费使用情况及处理建议、2014年追加情况、2015年预计新增_2015年1—10月预算执行情况附表（修改）(1)" xfId="1127"/>
    <cellStyle name="输入 2 2 4" xfId="1128"/>
    <cellStyle name="差_2012年全省及省级财政经常性收入测算_2013、2014年编审处结转、预留经费使用情况及处理建议、2014年追加情况、2015年预计新增_2015年1—10月预算执行情况附表1" xfId="1129"/>
    <cellStyle name="差_2012年全省及省级财政经常性收入测算_2014年超收安排及2015年预算平衡(20141226)" xfId="1130"/>
    <cellStyle name="好_2013年地方政府债券建议安排项目情况表." xfId="1131"/>
    <cellStyle name="差_2012年全省及省级财政经常性收入测算_2014年超收安排及2015年预算平衡(20141226)_2015年1—10月预算执行情况附表" xfId="1132"/>
    <cellStyle name="差_2012年收支预算简表_2012年预算草案表s_2014年超收安排及2015年预算平衡(20141226)_2015年1—10月预算执行情况附表（修改）(1)" xfId="1133"/>
    <cellStyle name="差_2012年全省及省级财政经常性收入测算_2014年超收安排及2015年预算平衡(20141226)_2015年1—10月预算执行情况附表（11.10）" xfId="1134"/>
    <cellStyle name="差_2012年全省及省级财政经常性收入测算_2014年超收安排及2015年预算平衡(20141226)_2015年1—10月预算执行情况附表（修改）(1)" xfId="1135"/>
    <cellStyle name="差_2012年全省及省级财政经常性收入测算_2014年超收安排及2015年预算平衡(20141226)_2015年1—10月预算执行情况附表1" xfId="1136"/>
    <cellStyle name="差_2012年全省及省级财政经常性收入测算_2015年1—10月预算执行情况附表" xfId="1137"/>
    <cellStyle name="差_2012年全省及省级财政经常性收入测算_2015年1—10月预算执行情况附表（11.10）" xfId="1138"/>
    <cellStyle name="差_Xl0000169_2014年超收安排及2015年预算平衡(20141226)_2015年1—10月预算执行情况附表（11.10）" xfId="1139"/>
    <cellStyle name="差_2012年全省及省级财政经常性收入测算_2015年1—10月预算执行情况附表（修改）(1)" xfId="1140"/>
    <cellStyle name="差_2012年全省及省级财政经常性收入测算_2015年1—10月预算执行情况附表1" xfId="1141"/>
    <cellStyle name="差_2012年全省及省级财政经常性收入测算_附表3.2015年省级一般公共预算年初预算安排建议表(20141224)" xfId="1142"/>
    <cellStyle name="差_2012年全省及省级财政经常性收入测算_附表3.2015年省级一般公共预算年初预算安排建议表(20141224)_2015年1—10月预算执行情况附表" xfId="1143"/>
    <cellStyle name="差_2012年全省及省级财政经常性收入测算_附表3.2015年省级一般公共预算年初预算安排建议表(20141224)_2015年1—10月预算执行情况附表（11.10）" xfId="1144"/>
    <cellStyle name="差_贵州省2012年省本级政府性基金收支预算表（草案）1.3_附表3.2015年省级一般公共预算年初预算安排建议表(20141224)_2015年1—10月预算执行情况附表" xfId="1145"/>
    <cellStyle name="差_2012年全省及省级财政经常性收入测算_附表3.2015年省级一般公共预算年初预算安排建议表(20141224)_2015年1—10月预算执行情况附表（修改）(1)" xfId="1146"/>
    <cellStyle name="差_2012年全省及省级财政经常性收入测算_附表3.2015年省级一般公共预算年初预算安排建议表(20141224)_2015年1—10月预算执行情况附表1" xfId="1147"/>
    <cellStyle name="差_2012年收支预算简表" xfId="1148"/>
    <cellStyle name="强调文字颜色 2 6" xfId="1149"/>
    <cellStyle name="好_2012年收支预算简表_2013年预算平衡及分配表2013.1.10_2013、2014年编审处结转、预留经费使用情况及处理建议、2014年追加情况、2015年预计新增_2015年1—10月预算执行情况附表1" xfId="1150"/>
    <cellStyle name="差_2012年收支预算简表_2012年及2013年省级预算平衡预测_2013、2014年编审处结转、预留经费使用情况及处理建议、2014年追加情况、2015年预计新增" xfId="1151"/>
    <cellStyle name="差_2012年收支预算简表_2012年及2013年省级预算平衡预测_2013、2014年编审处结转、预留经费使用情况及处理建议、2014年追加情况、2015年预计新增_2015年1—10月预算执行情况附表" xfId="1152"/>
    <cellStyle name="差_2012年收支预算简表_2012年及2013年省级预算平衡预测_2013、2014年编审处结转、预留经费使用情况及处理建议、2014年追加情况、2015年预计新增_2015年1—10月预算执行情况附表（11.10）" xfId="1153"/>
    <cellStyle name="差_2012年收支预算简表_2012年及2013年省级预算平衡预测_2013、2014年编审处结转、预留经费使用情况及处理建议、2014年追加情况、2015年预计新增_2015年1—10月预算执行情况附表（修改）(1)" xfId="1154"/>
    <cellStyle name="差_2012年收支预算简表_2012年及2013年省级预算平衡预测_2013、2014年编审处结转、预留经费使用情况及处理建议、2014年追加情况、2015年预计新增_2015年1—10月预算执行情况附表1" xfId="1155"/>
    <cellStyle name="差_2012年收支预算简表_2012年及2013年省级预算平衡预测_2014年超收安排及2015年预算平衡(20141226)" xfId="1156"/>
    <cellStyle name="差_2012年收支预算简表_2012年及2013年省级预算平衡预测_2014年超收安排及2015年预算平衡(20141226)_2015年1—10月预算执行情况附表" xfId="1157"/>
    <cellStyle name="强调文字颜色 1 5" xfId="1158"/>
    <cellStyle name="差_2012年收支预算简表_2012年及2013年省级预算平衡预测_2014年超收安排及2015年预算平衡(20141226)_2015年1—10月预算执行情况附表（11.10）" xfId="1159"/>
    <cellStyle name="常规 4_2013年地方政府债券建议安排项目情况表" xfId="1160"/>
    <cellStyle name="差_副本Xl0000167_2013、2014年编审处结转、预留经费使用情况及处理建议、2014年追加情况、2015年预计新增" xfId="1161"/>
    <cellStyle name="差_2012年收支预算简表_2012年及2013年省级预算平衡预测_2014年超收安排及2015年预算平衡(20141226)_2015年1—10月预算执行情况附表（修改）(1)" xfId="1162"/>
    <cellStyle name="强调文字颜色 2 2 5" xfId="1163"/>
    <cellStyle name="差_2012年收支预算简表_2012年及2013年省级预算平衡预测_2014年超收安排及2015年预算平衡(20141226)_2015年1—10月预算执行情况附表1" xfId="1164"/>
    <cellStyle name="输出 3" xfId="1165"/>
    <cellStyle name="差_2012年收支预算简表_2012年及2013年省级预算平衡预测_附表3.2015年省级一般公共预算年初预算安排建议表(20141224)" xfId="1166"/>
    <cellStyle name="好_2011年一般预算支出结转及收回情况表（社保处3.8反馈预算处）_2013、2014年编审处结转、预留经费使用情况及处理建议、2014年追加情况、2015年预计新增" xfId="1167"/>
    <cellStyle name="差_2012年收支预算简表_2012年及2013年省级预算平衡预测_附表3.2015年省级一般公共预算年初预算安排建议表(20141224)_2015年1—10月预算执行情况附表" xfId="1168"/>
    <cellStyle name="差_2012年收支预算简表_2012年及2013年省级预算平衡预测_附表3.2015年省级一般公共预算年初预算安排建议表(20141224)_2015年1—10月预算执行情况附表（修改）(1)" xfId="1169"/>
    <cellStyle name="注释 2 6" xfId="1170"/>
    <cellStyle name="差_2012年收支预算简表_2012年及2013年省级预算平衡预测_附表3.2015年省级一般公共预算年初预算安排建议表(20141224)_2015年1—10月预算执行情况附表1" xfId="1171"/>
    <cellStyle name="差_2012年收支预算简表_2012年预算草案表s" xfId="1172"/>
    <cellStyle name="差_2012年收支预算简表_2012年预算草案表s_2013、2014年编审处结转、预留经费使用情况及处理建议、2014年追加情况、2015年预计新增" xfId="1173"/>
    <cellStyle name="差_2012年收支预算简表_2012年预算草案表s_2013、2014年编审处结转、预留经费使用情况及处理建议、2014年追加情况、2015年预计新增_2015年1—10月预算执行情况附表" xfId="1174"/>
    <cellStyle name="差_2012年收支预算简表_2012年预算草案表s_2013、2014年编审处结转、预留经费使用情况及处理建议、2014年追加情况、2015年预计新增_2015年1—10月预算执行情况附表（11.10）" xfId="1175"/>
    <cellStyle name="计算 4" xfId="1176"/>
    <cellStyle name="差_2012年收支预算简表_2012年预算草案表s_2013、2014年编审处结转、预留经费使用情况及处理建议、2014年追加情况、2015年预计新增_2015年1—10月预算执行情况附表1" xfId="1177"/>
    <cellStyle name="好_省级重大重大资金投入情况表12.13_2015年1—10月预算执行情况附表（修改）(1)" xfId="1178"/>
    <cellStyle name="差_2012年收支预算简表_2012年预算草案表s_2014年超收安排及2015年预算平衡(20141226)" xfId="1179"/>
    <cellStyle name="差_2012年收支预算简表_2012年预算草案表s_2014年超收安排及2015年预算平衡(20141226)_2015年1—10月预算执行情况附表" xfId="1180"/>
    <cellStyle name="差_2012年收支预算简表_2012年预算草案表s_2014年超收安排及2015年预算平衡(20141226)_2015年1—10月预算执行情况附表（11.10）" xfId="1181"/>
    <cellStyle name="差_2012年收支预算简表_2012年预算草案表s_2014年超收安排及2015年预算平衡(20141226)_2015年1—10月预算执行情况附表1" xfId="1182"/>
    <cellStyle name="差_2012年收支预算简表_2012年预算草案表s_附表3.2015年省级一般公共预算年初预算安排建议表(20141224)" xfId="1183"/>
    <cellStyle name="差_2012年收支预算简表_2012年预算草案表s_附表3.2015年省级一般公共预算年初预算安排建议表(20141224)_2015年1—10月预算执行情况附表" xfId="1184"/>
    <cellStyle name="差_2012年收支预算简表_2012年预算草案表s_附表3.2015年省级一般公共预算年初预算安排建议表(20141224)_2015年1—10月预算执行情况附表（11.10）" xfId="1185"/>
    <cellStyle name="差_2012年收支预算简表_2012年预算草案表s_附表3.2015年省级一般公共预算年初预算安排建议表(20141224)_2015年1—10月预算执行情况附表（修改）(1)" xfId="1186"/>
    <cellStyle name="差_2012年收支预算简表_2012年预算草案表s_附表3.2015年省级一般公共预算年初预算安排建议表(20141224)_2015年1—10月预算执行情况附表1" xfId="1187"/>
    <cellStyle name="常规_支预 2 2 2 2" xfId="1188"/>
    <cellStyle name="差_2012年收支预算简表_2012年预算草案表s_附件一：2013年1-10月预算执行情况附表11.19修改" xfId="1189"/>
    <cellStyle name="差_2012年收支预算简表_2013、2014年编审处结转、预留经费使用情况及处理建议、2014年追加情况、2015年预计新增_2015年1—10月预算执行情况附表" xfId="1190"/>
    <cellStyle name="好_2012年部门预算建议下达情况表_附表3.2015年省级一般公共预算年初预算安排建议表(20141224)_2015年1—10月预算执行情况附表（修改）(1)" xfId="1191"/>
    <cellStyle name="差_2012年收支预算简表_2013、2014年编审处结转、预留经费使用情况及处理建议、2014年追加情况、2015年预计新增_2015年1—10月预算执行情况附表（11.10）" xfId="1192"/>
    <cellStyle name="差_2012年收支预算简表_2013、2014年编审处结转、预留经费使用情况及处理建议、2014年追加情况、2015年预计新增_2015年1—10月预算执行情况附表（修改）(1)" xfId="1193"/>
    <cellStyle name="差_2012年收支预算简表_2013年公共财政预算支出结转2014年安排使用下达预算情况表" xfId="1194"/>
    <cellStyle name="差_2012年收支预算简表_2013年公共财政预算支出结转2014年安排使用下达预算情况表_2015年1—10月预算执行情况附表" xfId="1195"/>
    <cellStyle name="差_2012年收支预算简表_2013年公共财政预算支出结转2014年安排使用下达预算情况表_2015年1—10月预算执行情况附表（11.10）" xfId="1196"/>
    <cellStyle name="差_2012年收支预算简表_2013年公共财政预算支出结转2014年安排使用下达预算情况表_2015年1—10月预算执行情况附表（修改）(1)" xfId="1197"/>
    <cellStyle name="差_2012年收支预算简表_2013年省级预算平衡预测" xfId="1198"/>
    <cellStyle name="好_贵州省2012年省本级预算调整项目明细表（一般预算支出）_2014年超收安排及2015年预算平衡(20141226)_2015年1—10月预算执行情况附表（11.10）" xfId="1199"/>
    <cellStyle name="差_2012年收支预算简表_2013年省级预算平衡预测_2015年1—10月预算执行情况附表" xfId="1200"/>
    <cellStyle name="差_2012年收支预算简表_2013年省级预算平衡预测_2015年1—10月预算执行情况附表（11.10）" xfId="1201"/>
    <cellStyle name="差_2012年收支预算简表_2013年省级预算平衡预测_2015年1—10月预算执行情况附表（修改）(1)" xfId="1202"/>
    <cellStyle name="差_2012年收支预算简表_2013年省级预算平衡预测_2015年1—10月预算执行情况附表1" xfId="1203"/>
    <cellStyle name="差_2012年收支预算简表_2013年预算平衡及分配表2013.1.10" xfId="1204"/>
    <cellStyle name="强调文字颜色 1 3 3" xfId="1205"/>
    <cellStyle name="差_2012年收支预算简表_2013年预算平衡及分配表2013.1.10_2013、2014年编审处结转、预留经费使用情况及处理建议、2014年追加情况、2015年预计新增" xfId="1206"/>
    <cellStyle name="差_2012年收支预算简表_2013年预算平衡及分配表2013.1.10_2013、2014年编审处结转、预留经费使用情况及处理建议、2014年追加情况、2015年预计新增_2015年1—10月预算执行情况附表（修改）(1)" xfId="1207"/>
    <cellStyle name="差_2012年收支预算简表_2013年预算平衡及分配表2013.1.10_2013、2014年编审处结转、预留经费使用情况及处理建议、2014年追加情况、2015年预计新增_2015年1—10月预算执行情况附表1" xfId="1208"/>
    <cellStyle name="差_2012年收支预算简表_2013年预算平衡及分配表2013.1.10_2014年超收安排及2015年预算平衡(20141226)" xfId="1209"/>
    <cellStyle name="解释性文本 2 7" xfId="1210"/>
    <cellStyle name="差_贵州省2012年省本级预算调整项目明细表（一般预算支出）_2013、2014年编审处结转、预留经费使用情况及处理建议、2014年追加情况、2015年预计新增_2015年1—10月预算执行情况附表（修改）(1)" xfId="1211"/>
    <cellStyle name="差_2012年收支预算简表_2013年预算平衡及分配表2013.1.10_2014年超收安排及2015年预算平衡(20141226)_2015年1—10月预算执行情况附表" xfId="1212"/>
    <cellStyle name="差_2012年收支预算简表_2013年预算平衡及分配表2013.1.10_2014年超收安排及2015年预算平衡(20141226)_2015年1—10月预算执行情况附表（修改）(1)" xfId="1213"/>
    <cellStyle name="差_2012年收支预算简表_2013年预算平衡及分配表2013.1.10_2014年超收安排及2015年预算平衡(20141226)_2015年1—10月预算执行情况附表1" xfId="1214"/>
    <cellStyle name="差_2012年收支预算简表_2013年预算平衡及分配表2013.1.10_附表3.2015年省级一般公共预算年初预算安排建议表(20141224)" xfId="1215"/>
    <cellStyle name="好_2012年收支预算简表_2014年厅大盘子预算下达情况表_2015年1—10月预算执行情况附表（11.10）" xfId="1216"/>
    <cellStyle name="常规 2 21 3" xfId="1217"/>
    <cellStyle name="常规 2 16 3" xfId="1218"/>
    <cellStyle name="差_贵州省2006年--2014年人均公共财政支出情况表及贵州省2006--2013年争取中央转移支付统计情况表(5)_2015年1—10月预算执行情况附表1" xfId="1219"/>
    <cellStyle name="差_2012年收支预算简表_2013年预算平衡及分配表2013.1.10_附表3.2015年省级一般公共预算年初预算安排建议表(20141224)_2015年1—10月预算执行情况附表" xfId="1220"/>
    <cellStyle name="好_2011年省级一般预算支出结转2012年安排情况表0_2014年超收安排及2015年预算平衡(20141226)_2015年1—10月预算执行情况附表" xfId="1221"/>
    <cellStyle name="差_2012年收支预算简表_2013年预算平衡及分配表2013.1.10_附表3.2015年省级一般公共预算年初预算安排建议表(20141224)_2015年1—10月预算执行情况附表（11.10）" xfId="1222"/>
    <cellStyle name="好_2013年地方政府债券建议安排项目情况表._附表3.2015年省级一般公共预算年初预算安排建议表(20141224)" xfId="1223"/>
    <cellStyle name="差_2012年收支预算简表_2013年预算平衡及分配表2013.1.10_附表3.2015年省级一般公共预算年初预算安排建议表(20141224)_2015年1—10月预算执行情况附表（修改）(1)" xfId="1224"/>
    <cellStyle name="差_2012年收支预算简表_2013年预算平衡及分配表2013.1.10_附表3.2015年省级一般公共预算年初预算安排建议表(20141224)_2015年1—10月预算执行情况附表1" xfId="1225"/>
    <cellStyle name="好_贵州省2012年省本级国有资本经营预算表（草案）_贵州省2013年省本级预算调整项目明细表（一般预算支出）_2014年超收安排及2015年预算平衡(20141226)_2015年1—10月预算执行情况附表（11.10）" xfId="1226"/>
    <cellStyle name="差_2012年收支预算简表_2014年超收安排及2015年预算平衡(20141226)" xfId="1227"/>
    <cellStyle name="好_调整预算登记表（11月25日给汪剑）_2015年1—10月预算执行情况附表（修改）(1)" xfId="1228"/>
    <cellStyle name="差_2013年地方政府债券建议安排项目情况表._2013、2014年编审处结转、预留经费使用情况及处理建议、2014年追加情况、2015年预计新增_2015年1—10月预算执行情况附表（修改）(1)" xfId="1229"/>
    <cellStyle name="差_2012年收支预算简表_2014年超收安排及2015年预算平衡(20141226)_2015年1—10月预算执行情况附表" xfId="1230"/>
    <cellStyle name="链接单元格 2 8" xfId="1231"/>
    <cellStyle name="差_2012年收支预算简表_2014年超收安排及2015年预算平衡(20141226)_2015年1—10月预算执行情况附表（11.10）" xfId="1232"/>
    <cellStyle name="强调文字颜色 2 5" xfId="1233"/>
    <cellStyle name="差_2012年收支预算简表_2014年超收安排及2015年预算平衡(20141226)_2015年1—10月预算执行情况附表1" xfId="1234"/>
    <cellStyle name="差_2012年收支预算简表_2014年厅大盘子预算下达情况表_2015年1—10月预算执行情况附表" xfId="1235"/>
    <cellStyle name="计算 3 2" xfId="1236"/>
    <cellStyle name="差_2012年收支预算简表_2014年厅大盘子预算下达情况表_2015年1—10月预算执行情况附表（11.10）" xfId="1237"/>
    <cellStyle name="差_2012年收支预算简表_2014年厅大盘子预算下达情况表_2015年1—10月预算执行情况附表1" xfId="1238"/>
    <cellStyle name="差_2012年收支预算简表_附表3.2015年省级一般公共预算年初预算安排建议表(20141224)_2015年1—10月预算执行情况附表" xfId="1239"/>
    <cellStyle name="差_2012年收支预算简表_附表3.2015年省级一般公共预算年初预算安排建议表(20141224)_2015年1—10月预算执行情况附表（11.10）" xfId="1240"/>
    <cellStyle name="差_贵州省2012年省本级国有资本经营预算表（草案）_2013年省级预算平衡预测_2015年1—10月预算执行情况附表" xfId="1241"/>
    <cellStyle name="差_2012年收支预算简表_附表3.2015年省级一般公共预算年初预算安排建议表(20141224)_2015年1—10月预算执行情况附表（修改）(1)" xfId="1242"/>
    <cellStyle name="差_贵州省2012年省本级国有资本经营预算表（草案）_2012年预算草案表s_2013、2014年编审处结转、预留经费使用情况及处理建议、2014年追加情况、2015年预计新增_2015年1—10月预算执行情况附表（修改）(1)" xfId="1243"/>
    <cellStyle name="差_2012年收支预算简表_附表3.2015年省级一般公共预算年初预算安排建议表(20141224)_2015年1—10月预算执行情况附表1" xfId="1244"/>
    <cellStyle name="差_2012年收支预算简表_附表7-9.2014-2015年地方政府债券分配情况表_2015年1—10月预算执行情况附表（11.10）" xfId="1245"/>
    <cellStyle name="差_2012年收支预算简表_附表7-9.2014-2015年地方政府债券分配情况表_2015年1—10月预算执行情况附表（修改）(1)" xfId="1246"/>
    <cellStyle name="差_Xl0000166_附表3.2015年省级一般公共预算年初预算安排建议表(20141224)_2015年1—10月预算执行情况附表（修改）(1)" xfId="1247"/>
    <cellStyle name="差_2012年收支预算简表_附表7-9.2014-2015年地方政府债券分配情况表_2015年1—10月预算执行情况附表1" xfId="1248"/>
    <cellStyle name="计算 2 9" xfId="1249"/>
    <cellStyle name="差_2012年收支预算简表_贵州省2013年省本级公共财政预算收入调整预算表（草案）-计算表11.21" xfId="1250"/>
    <cellStyle name="差_2012年收支预算简表_贵州省2013年省本级公共财政预算收入调整预算表（草案）-计算表11.21_2015年1—10月预算执行情况附表" xfId="1251"/>
    <cellStyle name="差_附表2：2012年调整部分预算项目情况表_附表3.2015年省级一般公共预算年初预算安排建议表(20141224)_2015年1—10月预算执行情况附表1" xfId="1252"/>
    <cellStyle name="差_2012年收支预算简表_贵州省2013年省本级预算调整项目明细表（一般预算支出）" xfId="1253"/>
    <cellStyle name="差_2012年收支预算简表_贵州省2013年省本级预算调整项目明细表（一般预算支出）(1)" xfId="1254"/>
    <cellStyle name="差_2012年收支预算简表_贵州省2013年省本级预算调整项目明细表（一般预算支出）(1)_2015年1—10月预算执行情况附表" xfId="1255"/>
    <cellStyle name="差_2012年收支预算简表_贵州省2013年省本级预算调整项目明细表（一般预算支出）(1)_2015年1—10月预算执行情况附表（11.10）" xfId="1256"/>
    <cellStyle name="强调文字颜色 2 4 3" xfId="1257"/>
    <cellStyle name="差_2012年收支预算简表_贵州省2013年省本级预算调整项目明细表（一般预算支出）(1)_2015年1—10月预算执行情况附表（修改）(1)" xfId="1258"/>
    <cellStyle name="好_2012年全省及省级财政经常性收入测算_2013、2014年编审处结转、预留经费使用情况及处理建议、2014年追加情况、2015年预计新增" xfId="1259"/>
    <cellStyle name="差_2012年收支预算简表_贵州省2013年省本级预算调整项目明细表（一般预算支出）(1)_2015年1—10月预算执行情况附表1" xfId="1260"/>
    <cellStyle name="差_2012年收支预算简表_贵州省2013年省本级预算调整项目明细表（一般预算支出）_2013、2014年编审处结转、预留经费使用情况及处理建议、2014年追加情况、2015年预计新增" xfId="1261"/>
    <cellStyle name="差_2012年收支预算简表_贵州省2013年省本级预算调整项目明细表（一般预算支出）_2013、2014年编审处结转、预留经费使用情况及处理建议、2014年追加情况、2015年预计新增_2015年1—10月预算执行情况附表" xfId="1262"/>
    <cellStyle name="差_2012年收支预算简表_贵州省2013年省本级预算调整项目明细表（一般预算支出）_2013、2014年编审处结转、预留经费使用情况及处理建议、2014年追加情况、2015年预计新增_2015年1—10月预算执行情况附表（11.10）" xfId="1263"/>
    <cellStyle name="差_2012年收支预算简表_贵州省2013年省本级预算调整项目明细表（一般预算支出）_2013、2014年编审处结转、预留经费使用情况及处理建议、2014年追加情况、2015年预计新增_2015年1—10月预算执行情况附表（修改）(1)" xfId="1264"/>
    <cellStyle name="差_2012年收支预算简表_贵州省2013年省本级预算调整项目明细表（一般预算支出）_2013、2014年编审处结转、预留经费使用情况及处理建议、2014年追加情况、2015年预计新增_2015年1—10月预算执行情况附表1" xfId="1265"/>
    <cellStyle name="差_2012年收支预算简表_贵州省2013年省本级预算调整项目明细表（一般预算支出）_2014年超收安排及2015年预算平衡(20141226)" xfId="1266"/>
    <cellStyle name="差_2012年收支预算简表_贵州省2013年省本级预算调整项目明细表（一般预算支出）_2014年超收安排及2015年预算平衡(20141226)_2015年1—10月预算执行情况附表" xfId="1267"/>
    <cellStyle name="差_贵州省2013年省本级预算调整项目明细表（一般预算支出）_2014年超收安排及2015年预算平衡(20141226)_2015年1—10月预算执行情况附表（修改）(1)" xfId="1268"/>
    <cellStyle name="差_2013年结转及收回汇总_2015年1—10月预算执行情况附表1" xfId="1269"/>
    <cellStyle name="差_2012年收支预算简表_贵州省2013年省本级预算调整项目明细表（一般预算支出）_2014年超收安排及2015年预算平衡(20141226)_2015年1—10月预算执行情况附表（11.10）" xfId="1270"/>
    <cellStyle name="差_2012年收支预算简表_贵州省2013年省本级预算调整项目明细表（一般预算支出）_2014年超收安排及2015年预算平衡(20141226)_2015年1—10月预算执行情况附表1" xfId="1271"/>
    <cellStyle name="差_2012年收支预算简表_贵州省2013年省本级预算调整项目明细表（一般预算支出）_附表3.2015年省级一般公共预算年初预算安排建议表(20141224)" xfId="1272"/>
    <cellStyle name="差_2012年收支预算简表_贵州省2013年省本级预算调整项目明细表（一般预算支出）_附表3.2015年省级一般公共预算年初预算安排建议表(20141224)_2015年1—10月预算执行情况附表" xfId="1273"/>
    <cellStyle name="差_2012年收支预算简表_贵州省2013年省本级预算调整项目明细表（一般预算支出）_附表3.2015年省级一般公共预算年初预算安排建议表(20141224)_2015年1—10月预算执行情况附表（11.10）" xfId="1274"/>
    <cellStyle name="差_2012年收支预算简表_贵州省2013年省本级预算调整项目明细表（一般预算支出）_附表3.2015年省级一般公共预算年初预算安排建议表(20141224)_2015年1—10月预算执行情况附表1" xfId="1275"/>
    <cellStyle name="差_2013年超收安排及2014年预算平衡12.11(已加入)" xfId="1276"/>
    <cellStyle name="警告文本 3 3" xfId="1277"/>
    <cellStyle name="差_附件：2012年部门预算建议下达数_2014年超收安排及2015年预算平衡(20141226)_2015年1—10月预算执行情况附表（修改）(1)" xfId="1278"/>
    <cellStyle name="差_2013年超收安排及2014年预算平衡12.11(已加入)_2013、2014年编审处结转、预留经费使用情况及处理建议、2014年追加情况、2015年预计新增" xfId="1279"/>
    <cellStyle name="差_2013年超收安排及2014年预算平衡12.11(已加入)_2013、2014年编审处结转、预留经费使用情况及处理建议、2014年追加情况、2015年预计新增_2015年1—10月预算执行情况附表" xfId="1280"/>
    <cellStyle name="差_2013年超收安排及2014年预算平衡12.11(已加入)_2013、2014年编审处结转、预留经费使用情况及处理建议、2014年追加情况、2015年预计新增_2015年1—10月预算执行情况附表（11.10）" xfId="1281"/>
    <cellStyle name="差_2013年超收安排及2014年预算平衡12.11(已加入)_2013、2014年编审处结转、预留经费使用情况及处理建议、2014年追加情况、2015年预计新增_2015年1—10月预算执行情况附表（修改）(1)" xfId="1282"/>
    <cellStyle name="差_2013年超收安排及2014年预算平衡12.11(已加入)_2013、2014年编审处结转、预留经费使用情况及处理建议、2014年追加情况、2015年预计新增_2015年1—10月预算执行情况附表1" xfId="1283"/>
    <cellStyle name="检查单元格 5 2" xfId="1284"/>
    <cellStyle name="好_贵州省2012年省本级国有资本经营预算表（草案）_贵州省2013年省本级预算调整项目明细表（一般预算支出）_附表3.2015年省级一般公共预算年初预算安排建议表(20141224)_2015年1—10月预算执行情况附表" xfId="1285"/>
    <cellStyle name="差_贵州省2013年省本级预算调整项目明细表（一般预算支出）_附表3.2015年省级一般公共预算年初预算安排建议表(20141224)_2015年1—10月预算执行情况附表（11.10）" xfId="1286"/>
    <cellStyle name="差_2013年超收安排及2014年预算平衡12.11(已加入)_2014年超收安排及2015年预算平衡(20141226)" xfId="1287"/>
    <cellStyle name="差_2013年超收安排及2014年预算平衡12.11(已加入)_2014年超收安排及2015年预算平衡(20141226)_2015年1—10月预算执行情况附表" xfId="1288"/>
    <cellStyle name="差_2013年超收安排及2014年预算平衡12.11(已加入)_2014年超收安排及2015年预算平衡(20141226)_2015年1—10月预算执行情况附表（修改）(1)" xfId="1289"/>
    <cellStyle name="差_2013年超收安排及2014年预算平衡12.11(已加入)_2014年超收安排及2015年预算平衡(20141226)_2015年1—10月预算执行情况附表1" xfId="1290"/>
    <cellStyle name="差_2013年超收安排及2014年预算平衡12.11(已加入)_2015年1—10月预算执行情况附表" xfId="1291"/>
    <cellStyle name="计算 2 2 3" xfId="1292"/>
    <cellStyle name="差_2013年超收安排及2014年预算平衡12.11(已加入)_2015年1—10月预算执行情况附表（修改）(1)" xfId="1293"/>
    <cellStyle name="差_2013年超收安排及2014年预算平衡12.11(已加入)_2015年1—10月预算执行情况附表1" xfId="1294"/>
    <cellStyle name="差_2013年超收安排及2014年预算平衡12.11(已加入)_附表3.2015年省级一般公共预算年初预算安排建议表(20141224)" xfId="1295"/>
    <cellStyle name="差_2013年超收安排及2014年预算平衡12.11(已加入)_附表3.2015年省级一般公共预算年初预算安排建议表(20141224)_2015年1—10月预算执行情况附表" xfId="1296"/>
    <cellStyle name="好_2013年地方政府债券建议安排项目情况表_2015年1—10月预算执行情况附表（修改）(1)" xfId="1297"/>
    <cellStyle name="差_2013年超收安排及2014年预算平衡12.11(已加入)_附表3.2015年省级一般公共预算年初预算安排建议表(20141224)_2015年1—10月预算执行情况附表（11.10）" xfId="1298"/>
    <cellStyle name="差_2013年超收安排及2014年预算平衡12.11(已加入)_附表3.2015年省级一般公共预算年初预算安排建议表(20141224)_2015年1—10月预算执行情况附表（修改）(1)" xfId="1299"/>
    <cellStyle name="输入 2 4" xfId="1300"/>
    <cellStyle name="常规 2 8 4" xfId="1301"/>
    <cellStyle name="差_2013年超收安排及2014年预算平衡12.11(已加入)_附表3.2015年省级一般公共预算年初预算安排建议表(20141224)_2015年1—10月预算执行情况附表1" xfId="1302"/>
    <cellStyle name="差_贵州省2012年省本级国有资本经营预算表（草案）_2014年厅大盘子预算下达情况表_2015年1—10月预算执行情况附表（11.10）" xfId="1303"/>
    <cellStyle name="差_2013年大盘子预留预算执行情况12.31" xfId="1304"/>
    <cellStyle name="差_2013年大盘子预留预算执行情况12.31_2015年1—10月预算执行情况附表" xfId="1305"/>
    <cellStyle name="差_2013年大盘子预留预算执行情况12.31_2015年1—10月预算执行情况附表（修改）(1)" xfId="1306"/>
    <cellStyle name="差_2013年大盘子预留预算执行情况12.31_2015年1—10月预算执行情况附表1" xfId="1307"/>
    <cellStyle name="差_2013年地方政府债券建议安排项目情况表." xfId="1308"/>
    <cellStyle name="强调文字颜色 5 3 3" xfId="1309"/>
    <cellStyle name="警告文本 2 2 5" xfId="1310"/>
    <cellStyle name="好_调整预算登记表（11月25日给汪剑）" xfId="1311"/>
    <cellStyle name="差_2013年地方政府债券建议安排项目情况表._2013、2014年编审处结转、预留经费使用情况及处理建议、2014年追加情况、2015年预计新增" xfId="1312"/>
    <cellStyle name="好_调整预算登记表（11月25日给汪剑）_2015年1—10月预算执行情况附表" xfId="1313"/>
    <cellStyle name="差_2013年地方政府债券建议安排项目情况表._2013、2014年编审处结转、预留经费使用情况及处理建议、2014年追加情况、2015年预计新增_2015年1—10月预算执行情况附表" xfId="1314"/>
    <cellStyle name="好_调整预算登记表（11月25日给汪剑）_2015年1—10月预算执行情况附表（11.10）" xfId="1315"/>
    <cellStyle name="差_2013年地方政府债券建议安排项目情况表._2013、2014年编审处结转、预留经费使用情况及处理建议、2014年追加情况、2015年预计新增_2015年1—10月预算执行情况附表（11.10）" xfId="1316"/>
    <cellStyle name="好_调整预算登记表（11月25日给汪剑）_2015年1—10月预算执行情况附表1" xfId="1317"/>
    <cellStyle name="差_2013年地方政府债券建议安排项目情况表._2013、2014年编审处结转、预留经费使用情况及处理建议、2014年追加情况、2015年预计新增_2015年1—10月预算执行情况附表1" xfId="1318"/>
    <cellStyle name="差_2013年地方政府债券建议安排项目情况表._2014年超收安排及2015年预算平衡(20141226)" xfId="1319"/>
    <cellStyle name="强调文字颜色 3 2 2 4" xfId="1320"/>
    <cellStyle name="差_2013年地方政府债券建议安排项目情况表._2014年超收安排及2015年预算平衡(20141226)_2015年1—10月预算执行情况附表" xfId="1321"/>
    <cellStyle name="差_2013年地方政府债券建议安排项目情况表._2014年超收安排及2015年预算平衡(20141226)_2015年1—10月预算执行情况附表（11.10）" xfId="1322"/>
    <cellStyle name="链接单元格 2 9" xfId="1323"/>
    <cellStyle name="差_2013年地方政府债券建议安排项目情况表._2014年超收安排及2015年预算平衡(20141226)_2015年1—10月预算执行情况附表（修改）(1)" xfId="1324"/>
    <cellStyle name="强调文字颜色 6 2 7" xfId="1325"/>
    <cellStyle name="差_2013年地方政府债券建议安排项目情况表._2015年1—10月预算执行情况附表" xfId="1326"/>
    <cellStyle name="好_2012年收支预算简表_附表3.2015年省级一般公共预算年初预算安排建议表(20141224)_2015年1—10月预算执行情况附表" xfId="1327"/>
    <cellStyle name="差_2013年地方政府债券建议安排项目情况表._2015年1—10月预算执行情况附表（11.10）" xfId="1328"/>
    <cellStyle name="差_2013年地方政府债券建议安排项目情况表._2015年1—10月预算执行情况附表（修改）(1)" xfId="1329"/>
    <cellStyle name="差_2013年地方政府债券建议安排项目情况表._附表3.2015年省级一般公共预算年初预算安排建议表(20141224)_2015年1—10月预算执行情况附表（11.10）" xfId="1330"/>
    <cellStyle name="差_2013年地方政府债券建议安排项目情况表._附表3.2015年省级一般公共预算年初预算安排建议表(20141224)_2015年1—10月预算执行情况附表1" xfId="1331"/>
    <cellStyle name="强调文字颜色 6 2_贵州省本级调整预算表及预算平衡表2012.5.24" xfId="1332"/>
    <cellStyle name="差_2013年地方政府债券建议安排项目情况表_2015年1—10月预算执行情况附表" xfId="1333"/>
    <cellStyle name="好_贵州省2012年省本级国有资本经营预算表（草案）_2014年厅大盘子预算下达情况表" xfId="1334"/>
    <cellStyle name="好_贵州省2012年省本级国有资本经营预算表（草案）_2012年及2013年省级预算平衡预测_2014年超收安排及2015年预算平衡(20141226)_2015年1—10月预算执行情况附表1" xfId="1335"/>
    <cellStyle name="差_2013年地方政府债券建议安排项目情况表_2015年1—10月预算执行情况附表（11.10）" xfId="1336"/>
    <cellStyle name="差_2013年地方政府债券建议安排项目情况表_2015年1—10月预算执行情况附表（修改）(1)" xfId="1337"/>
    <cellStyle name="差_2013年结转及收回汇总" xfId="1338"/>
    <cellStyle name="链接单元格 2 3" xfId="1339"/>
    <cellStyle name="差_2013年结转及收回汇总_2013、2014年编审处结转、预留经费使用情况及处理建议、2014年追加情况、2015年预计新增_2015年1—10月预算执行情况附表" xfId="1340"/>
    <cellStyle name="好_贵州省2012年省本级政府性基金收支预算表（草案）1.3" xfId="1341"/>
    <cellStyle name="差_2013年结转及收回汇总_2013、2014年编审处结转、预留经费使用情况及处理建议、2014年追加情况、2015年预计新增_2015年1—10月预算执行情况附表（11.10）" xfId="1342"/>
    <cellStyle name="差_2013年结转及收回汇总_2013、2014年编审处结转、预留经费使用情况及处理建议、2014年追加情况、2015年预计新增_2015年1—10月预算执行情况附表（修改）(1)" xfId="1343"/>
    <cellStyle name="差_2013年结转及收回汇总_2013、2014年编审处结转、预留经费使用情况及处理建议、2014年追加情况、2015年预计新增_2015年1—10月预算执行情况附表1" xfId="1344"/>
    <cellStyle name="差_2013年结转及收回汇总_2015年1—10月预算执行情况附表（11.10）" xfId="1345"/>
    <cellStyle name="差_贵州省2013年省本级预算调整项目明细表（一般预算支出）_2013、2014年编审处结转、预留经费使用情况及处理建议、2014年追加情况、2015年预计新增_2015年1—10月预算执行情况附表（11.10）" xfId="1346"/>
    <cellStyle name="差_2013年结转及收回汇总_2015年1—10月预算执行情况附表（修改）(1)" xfId="1347"/>
    <cellStyle name="强调文字颜色 1 2 6" xfId="1348"/>
    <cellStyle name="差_2013年省对下结算补助及其他一般性转移支付（截至2013.12.31）" xfId="1349"/>
    <cellStyle name="差_2013年省对下结算补助及其他一般性转移支付（截至2013.12.31）_2013、2014年编审处结转、预留经费使用情况及处理建议、2014年追加情况、2015年预计新增" xfId="1350"/>
    <cellStyle name="好_贵州省2012年省本级国有资本经营预算表（草案）_2012年预算草案表s_2013、2014年编审处结转、预留经费使用情况及处理建议、2014年追加情况、2015年预计新增" xfId="1351"/>
    <cellStyle name="差_贵州省2012年省本级国有资本经营预算表（草案）_2012年预算草案表s_2014年超收安排及2015年预算平衡(20141226)" xfId="1352"/>
    <cellStyle name="差_2013年省对下结算补助及其他一般性转移支付（截至2013.12.31）_2013、2014年编审处结转、预留经费使用情况及处理建议、2014年追加情况、2015年预计新增_2015年1—10月预算执行情况附表" xfId="1353"/>
    <cellStyle name="差_2013年省对下结算补助及其他一般性转移支付（截至2013.12.31）_2013、2014年编审处结转、预留经费使用情况及处理建议、2014年追加情况、2015年预计新增_2015年1—10月预算执行情况附表（11.10）" xfId="1354"/>
    <cellStyle name="差_Xl0000169_2013、2014年编审处结转、预留经费使用情况及处理建议、2014年追加情况、2015年预计新增" xfId="1355"/>
    <cellStyle name="差_2013年省对下结算补助及其他一般性转移支付（截至2013.12.31）_2013、2014年编审处结转、预留经费使用情况及处理建议、2014年追加情况、2015年预计新增_2015年1—10月预算执行情况附表（修改）(1)" xfId="1356"/>
    <cellStyle name="差_2013年省对下结算补助及其他一般性转移支付（截至2013.12.31）_2013、2014年编审处结转、预留经费使用情况及处理建议、2014年追加情况、2015年预计新增_2015年1—10月预算执行情况附表1" xfId="1357"/>
    <cellStyle name="差_2013年省对下结算补助及其他一般性转移支付（截至2013.12.31）_2015年1—10月预算执行情况附表" xfId="1358"/>
    <cellStyle name="常规 83 2" xfId="1359"/>
    <cellStyle name="差_贵州省2012年省本级国有资本经营预算表（草案）_2012年预算草案表s_2013、2014年编审处结转、预留经费使用情况及处理建议、2014年追加情况、2015年预计新增" xfId="1360"/>
    <cellStyle name="差_2013年省对下结算补助及其他一般性转移支付（截至2013.12.31）_2015年1—10月预算执行情况附表（11.10）" xfId="1361"/>
    <cellStyle name="差_2015年1—10月预算执行情况附表" xfId="1362"/>
    <cellStyle name="差_2015年1—10月预算执行情况附表（11.10）" xfId="1363"/>
    <cellStyle name="差_2015年1—10月预算执行情况附表（修改）(1)" xfId="1364"/>
    <cellStyle name="差_2015年1—10月预算执行情况附表1" xfId="1365"/>
    <cellStyle name="差_2015年年初预算项目支出新增统计表（11月25日）" xfId="1366"/>
    <cellStyle name="差_2015年年初预算项目支出新增统计表（11月25日）_2015年1—10月预算执行情况附表" xfId="1367"/>
    <cellStyle name="差_2015年年初预算项目支出新增统计表（11月25日）_2015年1—10月预算执行情况附表（11.10）" xfId="1368"/>
    <cellStyle name="差_2015年年初预算项目支出新增统计表（11月25日）_2015年1—10月预算执行情况附表（修改）(1)" xfId="1369"/>
    <cellStyle name="好_Xl0000166_2014年超收安排及2015年预算平衡(20141226)_2015年1—10月预算执行情况附表（11.10）" xfId="1370"/>
    <cellStyle name="差_2015年年初预算项目支出新增统计表（11月25日）_2015年1—10月预算执行情况附表1" xfId="1371"/>
    <cellStyle name="差_Xl0000166_2013、2014年编审处结转、预留经费使用情况及处理建议、2014年追加情况、2015年预计新增_2015年1—10月预算执行情况附表" xfId="1372"/>
    <cellStyle name="差_Xl0000166_2013、2014年编审处结转、预留经费使用情况及处理建议、2014年追加情况、2015年预计新增_2015年1—10月预算执行情况附表（11.10）" xfId="1373"/>
    <cellStyle name="强调文字颜色 4 2 6" xfId="1374"/>
    <cellStyle name="差_Xl0000166_2013、2014年编审处结转、预留经费使用情况及处理建议、2014年追加情况、2015年预计新增_2015年1—10月预算执行情况附表1" xfId="1375"/>
    <cellStyle name="差_Xl0000166_2014年超收安排及2015年预算平衡(20141226)" xfId="1376"/>
    <cellStyle name="差_Xl0000166_2014年超收安排及2015年预算平衡(20141226)_2015年1—10月预算执行情况附表" xfId="1377"/>
    <cellStyle name="差_Xl0000166_2014年超收安排及2015年预算平衡(20141226)_2015年1—10月预算执行情况附表（11.10）" xfId="1378"/>
    <cellStyle name="差_Xl0000166_2014年超收安排及2015年预算平衡(20141226)_2015年1—10月预算执行情况附表（修改）(1)" xfId="1379"/>
    <cellStyle name="差_Xl0000166_2014年超收安排及2015年预算平衡(20141226)_2015年1—10月预算执行情况附表1" xfId="1380"/>
    <cellStyle name="差_Xl0000166_附表3.2015年省级一般公共预算年初预算安排建议表(20141224)" xfId="1381"/>
    <cellStyle name="差_Xl0000166_附表3.2015年省级一般公共预算年初预算安排建议表(20141224)_2015年1—10月预算执行情况附表" xfId="1382"/>
    <cellStyle name="常规 32" xfId="1383"/>
    <cellStyle name="常规 27" xfId="1384"/>
    <cellStyle name="差_Xl0000169" xfId="1385"/>
    <cellStyle name="差_Xl0000169_2013、2014年编审处结转、预留经费使用情况及处理建议、2014年追加情况、2015年预计新增_2015年1—10月预算执行情况附表" xfId="1386"/>
    <cellStyle name="解释性文本 2 4" xfId="1387"/>
    <cellStyle name="差_Xl0000169_2013、2014年编审处结转、预留经费使用情况及处理建议、2014年追加情况、2015年预计新增_2015年1—10月预算执行情况附表（11.10）" xfId="1388"/>
    <cellStyle name="差_Xl0000169_2013、2014年编审处结转、预留经费使用情况及处理建议、2014年追加情况、2015年预计新增_2015年1—10月预算执行情况附表（修改）(1)" xfId="1389"/>
    <cellStyle name="强调文字颜色 6 2 2 5" xfId="1390"/>
    <cellStyle name="差_Xl0000169_2013、2014年编审处结转、预留经费使用情况及处理建议、2014年追加情况、2015年预计新增_2015年1—10月预算执行情况附表1" xfId="1391"/>
    <cellStyle name="好_贵州省2012年省本级国有资本经营预算表（草案）_2014年超收安排及2015年预算平衡(20141226)_2015年1—10月预算执行情况附表" xfId="1392"/>
    <cellStyle name="差_Xl0000169_2014年超收安排及2015年预算平衡(20141226)" xfId="1393"/>
    <cellStyle name="常规 2 22 4" xfId="1394"/>
    <cellStyle name="常规 2 17 4" xfId="1395"/>
    <cellStyle name="差_Xl0000169_2014年超收安排及2015年预算平衡(20141226)_2015年1—10月预算执行情况附表" xfId="1396"/>
    <cellStyle name="好_2012年收支预算简表_贵州省2013年省本级预算调整项目明细表（一般预算支出）(1)_2015年1—10月预算执行情况附表" xfId="1397"/>
    <cellStyle name="差_Xl0000169_2014年超收安排及2015年预算平衡(20141226)_2015年1—10月预算执行情况附表1" xfId="1398"/>
    <cellStyle name="差_Xl0000169_附表3.2015年省级一般公共预算年初预算安排建议表(20141224)" xfId="1399"/>
    <cellStyle name="差_Xl0000169_附表3.2015年省级一般公共预算年初预算安排建议表(20141224)_2015年1—10月预算执行情况附表（11.10）" xfId="1400"/>
    <cellStyle name="差_Xl0000169_附表3.2015年省级一般公共预算年初预算安排建议表(20141224)_2015年1—10月预算执行情况附表（修改）(1)" xfId="1401"/>
    <cellStyle name="差_Xl0000169_附表3.2015年省级一般公共预算年初预算安排建议表(20141224)_2015年1—10月预算执行情况附表1" xfId="1402"/>
    <cellStyle name="差_Xl0000200" xfId="1403"/>
    <cellStyle name="强调文字颜色 5 2 9" xfId="1404"/>
    <cellStyle name="差_调整预算登记表（11月25日给汪剑）" xfId="1405"/>
    <cellStyle name="适中 2 7" xfId="1406"/>
    <cellStyle name="好_2011年全省及省级财政经常性收入预测" xfId="1407"/>
    <cellStyle name="差_调整预算登记表（11月25日给汪剑）_2015年1—10月预算执行情况附表（11.10）" xfId="1408"/>
    <cellStyle name="差_调整预算登记表（11月25日给汪剑）_2015年1—10月预算执行情况附表（修改）(1)" xfId="1409"/>
    <cellStyle name="差_调整预算登记表（11月25日给汪剑）_2015年1—10月预算执行情况附表1" xfId="1410"/>
    <cellStyle name="差_调整预算下达10.31" xfId="1411"/>
    <cellStyle name="差_调整预算下达10.31_2013、2014年编审处结转、预留经费使用情况及处理建议、2014年追加情况、2015年预计新增" xfId="1412"/>
    <cellStyle name="差_调整预算下达10.31_2013、2014年编审处结转、预留经费使用情况及处理建议、2014年追加情况、2015年预计新增_2015年1—10月预算执行情况附表" xfId="1413"/>
    <cellStyle name="差_调整预算下达10.31_2013、2014年编审处结转、预留经费使用情况及处理建议、2014年追加情况、2015年预计新增_2015年1—10月预算执行情况附表（11.10）" xfId="1414"/>
    <cellStyle name="差_调整预算下达10.31_2013、2014年编审处结转、预留经费使用情况及处理建议、2014年追加情况、2015年预计新增_2015年1—10月预算执行情况附表（修改）(1)" xfId="1415"/>
    <cellStyle name="差_调整预算下达10.31_2013、2014年编审处结转、预留经费使用情况及处理建议、2014年追加情况、2015年预计新增_2015年1—10月预算执行情况附表1" xfId="1416"/>
    <cellStyle name="差_调整预算下达10.31_2014年超收安排及2015年预算平衡(20141226)_2015年1—10月预算执行情况附表" xfId="1417"/>
    <cellStyle name="常规 2 24 6" xfId="1418"/>
    <cellStyle name="常规 2 19 6" xfId="1419"/>
    <cellStyle name="差_调整预算下达10.31_2014年超收安排及2015年预算平衡(20141226)_2015年1—10月预算执行情况附表（修改）(1)" xfId="1420"/>
    <cellStyle name="注释 2 2 3" xfId="1421"/>
    <cellStyle name="差_调整预算下达10.31_2014年超收安排及2015年预算平衡(20141226)_2015年1—10月预算执行情况附表1" xfId="1422"/>
    <cellStyle name="差_调整预算下达10.31_2015年1—10月预算执行情况附表" xfId="1423"/>
    <cellStyle name="差_调整预算下达10.31_2015年1—10月预算执行情况附表（修改）(1)" xfId="1424"/>
    <cellStyle name="差_调整预算下达10.31_2015年1—10月预算执行情况附表1" xfId="1425"/>
    <cellStyle name="差_调整预算下达10.31_附表3.2015年省级一般公共预算年初预算安排建议表(20141224)_2015年1—10月预算执行情况附表" xfId="1426"/>
    <cellStyle name="差_调整预算下达10.31_附表3.2015年省级一般公共预算年初预算安排建议表(20141224)_2015年1—10月预算执行情况附表（11.10）" xfId="1427"/>
    <cellStyle name="强调文字颜色 4 2 2 5" xfId="1428"/>
    <cellStyle name="差_调整预算下达10.31_附表3.2015年省级一般公共预算年初预算安排建议表(20141224)_2015年1—10月预算执行情况附表（修改）(1)" xfId="1429"/>
    <cellStyle name="好_贵州省2013年省本级政府性基金收支预算表（草案）" xfId="1430"/>
    <cellStyle name="差_附表" xfId="1431"/>
    <cellStyle name="好_贵州省2013年省本级政府性基金收支预算表（草案）_2013、2014年编审处结转、预留经费使用情况及处理建议、2014年追加情况、2015年预计新增" xfId="1432"/>
    <cellStyle name="差_附表_2013、2014年编审处结转、预留经费使用情况及处理建议、2014年追加情况、2015年预计新增" xfId="1433"/>
    <cellStyle name="好_贵州省2013年省本级政府性基金收支预算表（草案）_2013、2014年编审处结转、预留经费使用情况及处理建议、2014年追加情况、2015年预计新增_2015年1—10月预算执行情况附表" xfId="1434"/>
    <cellStyle name="差_附表_2013、2014年编审处结转、预留经费使用情况及处理建议、2014年追加情况、2015年预计新增_2015年1—10月预算执行情况附表" xfId="1435"/>
    <cellStyle name="好_贵州省2013年省本级政府性基金收支预算表（草案）_2013、2014年编审处结转、预留经费使用情况及处理建议、2014年追加情况、2015年预计新增_2015年1—10月预算执行情况附表（11.10）" xfId="1436"/>
    <cellStyle name="好_2015年年初预算项目支出新增统计表（11月25日）" xfId="1437"/>
    <cellStyle name="差_附表_2013、2014年编审处结转、预留经费使用情况及处理建议、2014年追加情况、2015年预计新增_2015年1—10月预算执行情况附表（11.10）" xfId="1438"/>
    <cellStyle name="适中 5_贵州省本级调整预算表及预算平衡表2012.5.24" xfId="1439"/>
    <cellStyle name="计算 5" xfId="1440"/>
    <cellStyle name="好_贵州省2013年省本级政府性基金收支预算表（草案）_2013、2014年编审处结转、预留经费使用情况及处理建议、2014年追加情况、2015年预计新增_2015年1—10月预算执行情况附表（修改）(1)" xfId="1441"/>
    <cellStyle name="差_附表_2013、2014年编审处结转、预留经费使用情况及处理建议、2014年追加情况、2015年预计新增_2015年1—10月预算执行情况附表（修改）(1)" xfId="1442"/>
    <cellStyle name="好_贵州省2013年省本级政府性基金收支预算表（草案）_2013、2014年编审处结转、预留经费使用情况及处理建议、2014年追加情况、2015年预计新增_2015年1—10月预算执行情况附表1" xfId="1443"/>
    <cellStyle name="差_附表_2013、2014年编审处结转、预留经费使用情况及处理建议、2014年追加情况、2015年预计新增_2015年1—10月预算执行情况附表1" xfId="1444"/>
    <cellStyle name="好_贵州省2013年省本级政府性基金收支预算表（草案）_2014年超收安排及2015年预算平衡(20141226)_2015年1—10月预算执行情况附表" xfId="1445"/>
    <cellStyle name="差_附表_2014年超收安排及2015年预算平衡(20141226)_2015年1—10月预算执行情况附表" xfId="1446"/>
    <cellStyle name="好_贵州省2013年省本级政府性基金收支预算表（草案）_2014年超收安排及2015年预算平衡(20141226)_2015年1—10月预算执行情况附表（修改）(1)" xfId="1447"/>
    <cellStyle name="差_附表_2014年超收安排及2015年预算平衡(20141226)_2015年1—10月预算执行情况附表（修改）(1)" xfId="1448"/>
    <cellStyle name="好_贵州省2013年省本级政府性基金收支预算表（草案）_2014年超收安排及2015年预算平衡(20141226)_2015年1—10月预算执行情况附表1" xfId="1449"/>
    <cellStyle name="差_附表_2014年超收安排及2015年预算平衡(20141226)_2015年1—10月预算执行情况附表1" xfId="1450"/>
    <cellStyle name="好_贵州省2013年省本级政府性基金收支预算表（草案）_附表3.2015年省级一般公共预算年初预算安排建议表(20141224)_2015年1—10月预算执行情况附表（11.10）" xfId="1451"/>
    <cellStyle name="差_附表_附表3.2015年省级一般公共预算年初预算安排建议表(20141224)_2015年1—10月预算执行情况附表（11.10）" xfId="1452"/>
    <cellStyle name="好_贵州省2013年省本级政府性基金收支预算表（草案）_附表3.2015年省级一般公共预算年初预算安排建议表(20141224)_2015年1—10月预算执行情况附表（修改）(1)" xfId="1453"/>
    <cellStyle name="差_附表_附表3.2015年省级一般公共预算年初预算安排建议表(20141224)_2015年1—10月预算执行情况附表（修改）(1)" xfId="1454"/>
    <cellStyle name="好_贵州省2013年省本级政府性基金收支预算表（草案）_附表3.2015年省级一般公共预算年初预算安排建议表(20141224)_2015年1—10月预算执行情况附表1" xfId="1455"/>
    <cellStyle name="差_附表_附表3.2015年省级一般公共预算年初预算安排建议表(20141224)_2015年1—10月预算执行情况附表1" xfId="1456"/>
    <cellStyle name="常规 2 5" xfId="1457"/>
    <cellStyle name="差_附表2：2012年调整部分预算项目情况表" xfId="1458"/>
    <cellStyle name="差_附表2：2012年调整部分预算项目情况表_2013、2014年编审处结转、预留经费使用情况及处理建议、2014年追加情况、2015年预计新增" xfId="1459"/>
    <cellStyle name="差_贵州省2012年省本级国有资本经营预算表（草案）_附表7-9.2014-2015年地方政府债券分配情况表_2015年1—10月预算执行情况附表（11.10）" xfId="1460"/>
    <cellStyle name="差_附表2：2012年调整部分预算项目情况表_2013、2014年编审处结转、预留经费使用情况及处理建议、2014年追加情况、2015年预计新增_2015年1—10月预算执行情况附表" xfId="1461"/>
    <cellStyle name="差_附表2：2012年调整部分预算项目情况表_2013、2014年编审处结转、预留经费使用情况及处理建议、2014年追加情况、2015年预计新增_2015年1—10月预算执行情况附表（修改）(1)" xfId="1462"/>
    <cellStyle name="差_附表2：2012年调整部分预算项目情况表_2013、2014年编审处结转、预留经费使用情况及处理建议、2014年追加情况、2015年预计新增_2015年1—10月预算执行情况附表1" xfId="1463"/>
    <cellStyle name="常规 2 3 6" xfId="1464"/>
    <cellStyle name="差_附表2：2012年调整部分预算项目情况表_2014年超收安排及2015年预算平衡(20141226)" xfId="1465"/>
    <cellStyle name="差_附表2：2012年调整部分预算项目情况表_2014年超收安排及2015年预算平衡(20141226)_2015年1—10月预算执行情况附表" xfId="1466"/>
    <cellStyle name="差_附表2：2012年调整部分预算项目情况表_2014年超收安排及2015年预算平衡(20141226)_2015年1—10月预算执行情况附表（11.10）" xfId="1467"/>
    <cellStyle name="差_附表2：2012年调整部分预算项目情况表_2014年超收安排及2015年预算平衡(20141226)_2015年1—10月预算执行情况附表（修改）(1)" xfId="1468"/>
    <cellStyle name="差_附表2：2012年调整部分预算项目情况表_2014年超收安排及2015年预算平衡(20141226)_2015年1—10月预算执行情况附表1" xfId="1469"/>
    <cellStyle name="差_附表2：2012年调整部分预算项目情况表_附表3.2015年省级一般公共预算年初预算安排建议表(20141224)" xfId="1470"/>
    <cellStyle name="差_附表2：2012年调整部分预算项目情况表_附表3.2015年省级一般公共预算年初预算安排建议表(20141224)_2015年1—10月预算执行情况附表" xfId="1471"/>
    <cellStyle name="差_附表2：2012年调整部分预算项目情况表_附表3.2015年省级一般公共预算年初预算安排建议表(20141224)_2015年1—10月预算执行情况附表（11.10）" xfId="1472"/>
    <cellStyle name="好_2012年收支预算简表_贵州省2013年省本级预算调整项目明细表（一般预算支出）_附表3.2015年省级一般公共预算年初预算安排建议表(20141224)_2015年1—10月预算执行情况附表1" xfId="1473"/>
    <cellStyle name="差_附表2：2012年调整部分预算项目情况表_附表3.2015年省级一般公共预算年初预算安排建议表(20141224)_2015年1—10月预算执行情况附表（修改）(1)" xfId="1474"/>
    <cellStyle name="常规 2 22" xfId="1475"/>
    <cellStyle name="常规 2 17" xfId="1476"/>
    <cellStyle name="差_附件：2012年部门预算建议下达数" xfId="1477"/>
    <cellStyle name="好_2012年收支预算简表_贵州省2013年省本级预算调整项目明细表（一般预算支出）_2014年超收安排及2015年预算平衡(20141226)_2015年1—10月预算执行情况附表（修改）(1)" xfId="1478"/>
    <cellStyle name="差_附件：2012年部门预算建议下达数_2013、2014年编审处结转、预留经费使用情况及处理建议、2014年追加情况、2015年预计新增" xfId="1479"/>
    <cellStyle name="差_附件：2012年部门预算建议下达数_2013、2014年编审处结转、预留经费使用情况及处理建议、2014年追加情况、2015年预计新增_2015年1—10月预算执行情况附表" xfId="1480"/>
    <cellStyle name="好_附表2：2012年调整部分预算项目情况表" xfId="1481"/>
    <cellStyle name="差_附件：2012年部门预算建议下达数_2013、2014年编审处结转、预留经费使用情况及处理建议、2014年追加情况、2015年预计新增_2015年1—10月预算执行情况附表（11.10）" xfId="1482"/>
    <cellStyle name="差_附件：2012年部门预算建议下达数_2013、2014年编审处结转、预留经费使用情况及处理建议、2014年追加情况、2015年预计新增_2015年1—10月预算执行情况附表1" xfId="1483"/>
    <cellStyle name="差_附件：2012年部门预算建议下达数_2014年超收安排及2015年预算平衡(20141226)" xfId="1484"/>
    <cellStyle name="差_附件：2012年部门预算建议下达数_2014年超收安排及2015年预算平衡(20141226)_2015年1—10月预算执行情况附表" xfId="1485"/>
    <cellStyle name="差_附件：2012年部门预算建议下达数_2014年超收安排及2015年预算平衡(20141226)_2015年1—10月预算执行情况附表（11.10）" xfId="1486"/>
    <cellStyle name="差_附件：2012年部门预算建议下达数_附表3.2015年省级一般公共预算年初预算安排建议表(20141224)" xfId="1487"/>
    <cellStyle name="差_附件：2012年部门预算建议下达数_附表3.2015年省级一般公共预算年初预算安排建议表(20141224)_2015年1—10月预算执行情况附表" xfId="1488"/>
    <cellStyle name="差_附件：2012年部门预算建议下达数_附表3.2015年省级一般公共预算年初预算安排建议表(20141224)_2015年1—10月预算执行情况附表（11.10）" xfId="1489"/>
    <cellStyle name="差_附件：2012年部门预算建议下达数_附表3.2015年省级一般公共预算年初预算安排建议表(20141224)_2015年1—10月预算执行情况附表（修改）(1)" xfId="1490"/>
    <cellStyle name="好_2012年收支预算简表_2014年超收安排及2015年预算平衡(20141226)_2015年1—10月预算执行情况附表（11.10）" xfId="1491"/>
    <cellStyle name="差_附件：2012年部门预算建议下达数_附表3.2015年省级一般公共预算年初预算安排建议表(20141224)_2015年1—10月预算执行情况附表1" xfId="1492"/>
    <cellStyle name="差_附件2.2015年地方政府债券分配情况表_2015年1—10月预算执行情况附表（11.10）" xfId="1493"/>
    <cellStyle name="差_附件2.2015年地方政府债券分配情况表_2015年1—10月预算执行情况附表（修改）(1)" xfId="1494"/>
    <cellStyle name="差_贵州省本级调整预算表及预算平衡表2012.5.24_附表3.2015年省级一般公共预算年初预算安排建议表(20141224)_2015年1—10月预算执行情况附表" xfId="1495"/>
    <cellStyle name="差_附件2.2015年地方政府债券分配情况表_2015年1—10月预算执行情况附表1" xfId="1496"/>
    <cellStyle name="差_附件一：2013年1-10月预算执行情况附表11.13" xfId="1497"/>
    <cellStyle name="差_复件 附件一：2014年1-10月预算执行情况附表11.12修改" xfId="1498"/>
    <cellStyle name="差_副本Xl0000167" xfId="1499"/>
    <cellStyle name="差_副本Xl0000167_2013、2014年编审处结转、预留经费使用情况及处理建议、2014年追加情况、2015年预计新增_2015年1—10月预算执行情况附表" xfId="1500"/>
    <cellStyle name="差_副本Xl0000167_2013、2014年编审处结转、预留经费使用情况及处理建议、2014年追加情况、2015年预计新增_2015年1—10月预算执行情况附表（11.10）" xfId="1501"/>
    <cellStyle name="差_副本Xl0000167_2013、2014年编审处结转、预留经费使用情况及处理建议、2014年追加情况、2015年预计新增_2015年1—10月预算执行情况附表（修改）(1)" xfId="1502"/>
    <cellStyle name="差_副本Xl0000167_2013、2014年编审处结转、预留经费使用情况及处理建议、2014年追加情况、2015年预计新增_2015年1—10月预算执行情况附表1" xfId="1503"/>
    <cellStyle name="差_副本Xl0000167_2014年超收安排及2015年预算平衡(20141226)" xfId="1504"/>
    <cellStyle name="差_副本Xl0000167_2014年超收安排及2015年预算平衡(20141226)_2015年1—10月预算执行情况附表（11.10）" xfId="1505"/>
    <cellStyle name="差_副本Xl0000167_2014年超收安排及2015年预算平衡(20141226)_2015年1—10月预算执行情况附表1" xfId="1506"/>
    <cellStyle name="差_副本Xl0000167_附表3.2015年省级一般公共预算年初预算安排建议表(20141224)" xfId="1507"/>
    <cellStyle name="强调文字颜色 4 2 2 2" xfId="1508"/>
    <cellStyle name="差_副本Xl0000167_附表3.2015年省级一般公共预算年初预算安排建议表(20141224)_2015年1—10月预算执行情况附表" xfId="1509"/>
    <cellStyle name="差_副本Xl0000167_附表3.2015年省级一般公共预算年初预算安排建议表(20141224)_2015年1—10月预算执行情况附表（11.10）" xfId="1510"/>
    <cellStyle name="好_2012年部门预算建议下达情况表_2014年超收安排及2015年预算平衡(20141226)_2015年1—10月预算执行情况附表" xfId="1511"/>
    <cellStyle name="差_副本Xl0000167_附表3.2015年省级一般公共预算年初预算安排建议表(20141224)_2015年1—10月预算执行情况附表1" xfId="1512"/>
    <cellStyle name="差_贵州省2006年--2014年人均公共财政支出情况表及贵州省2006--2013年争取中央转移支付统计情况表(5)" xfId="1513"/>
    <cellStyle name="差_贵州省2006年--2014年人均公共财政支出情况表及贵州省2006--2013年争取中央转移支付统计情况表(5)_2015年1—10月预算执行情况附表" xfId="1514"/>
    <cellStyle name="差_贵州省2006年--2014年人均公共财政支出情况表及贵州省2006--2013年争取中央转移支付统计情况表(5)_2015年1—10月预算执行情况附表（11.10）" xfId="1515"/>
    <cellStyle name="差_贵州省2012年省本级国有资本经营预算表（草案）" xfId="1516"/>
    <cellStyle name="差_贵州省2012年省本级国有资本经营预算表（草案）_2012年及2013年省级预算平衡预测" xfId="1517"/>
    <cellStyle name="好 2_贵州省本级调整预算表及预算平衡表2012.5.24" xfId="1518"/>
    <cellStyle name="差_贵州省2012年省本级国有资本经营预算表（草案）_2012年及2013年省级预算平衡预测_2013、2014年编审处结转、预留经费使用情况及处理建议、2014年追加情况、2015年预计新增" xfId="1519"/>
    <cellStyle name="差_贵州省2012年省本级国有资本经营预算表（草案）_2012年及2013年省级预算平衡预测_2013、2014年编审处结转、预留经费使用情况及处理建议、2014年追加情况、2015年预计新增_2015年1—10月预算执行情况附表" xfId="1520"/>
    <cellStyle name="差_贵州省2012年省本级国有资本经营预算表（草案）_2012年及2013年省级预算平衡预测_2013、2014年编审处结转、预留经费使用情况及处理建议、2014年追加情况、2015年预计新增_2015年1—10月预算执行情况附表（11.10）" xfId="1521"/>
    <cellStyle name="差_贵州省2012年省本级国有资本经营预算表（草案）_2012年及2013年省级预算平衡预测_2013、2014年编审处结转、预留经费使用情况及处理建议、2014年追加情况、2015年预计新增_2015年1—10月预算执行情况附表（修改）(1)" xfId="1522"/>
    <cellStyle name="差_贵州省2012年省本级国有资本经营预算表（草案）_2012年及2013年省级预算平衡预测_2013、2014年编审处结转、预留经费使用情况及处理建议、2014年追加情况、2015年预计新增_2015年1—10月预算执行情况附表1" xfId="1523"/>
    <cellStyle name="差_贵州省2012年省本级国有资本经营预算表（草案）_2012年及2013年省级预算平衡预测_2014年超收安排及2015年预算平衡(20141226)" xfId="1524"/>
    <cellStyle name="检查单元格 3" xfId="1525"/>
    <cellStyle name="好_贵州省2012年省本级国有资本经营预算表（草案）_2012年预算草案表s_附件一：2013年1-10月预算执行情况附表11.19修改" xfId="1526"/>
    <cellStyle name="差_贵州省2012年省本级国有资本经营预算表（草案）_2012年及2013年省级预算平衡预测_2014年超收安排及2015年预算平衡(20141226)_2015年1—10月预算执行情况附表" xfId="1527"/>
    <cellStyle name="差_贵州省2012年省本级国有资本经营预算表（草案）_2012年及2013年省级预算平衡预测_2014年超收安排及2015年预算平衡(20141226)_2015年1—10月预算执行情况附表（11.10）" xfId="1528"/>
    <cellStyle name="差_贵州省2012年省本级国有资本经营预算表（草案）_2012年及2013年省级预算平衡预测_2014年超收安排及2015年预算平衡(20141226)_2015年1—10月预算执行情况附表（修改）(1)" xfId="1529"/>
    <cellStyle name="差_贵州省2012年省本级国有资本经营预算表（草案）_2012年及2013年省级预算平衡预测_附表3.2015年省级一般公共预算年初预算安排建议表(20141224)" xfId="1530"/>
    <cellStyle name="差_贵州省2012年省本级国有资本经营预算表（草案）_2012年及2013年省级预算平衡预测_附表3.2015年省级一般公共预算年初预算安排建议表(20141224)_2015年1—10月预算执行情况附表" xfId="1531"/>
    <cellStyle name="差_贵州省2012年省本级国有资本经营预算表（草案）_2012年及2013年省级预算平衡预测_附表3.2015年省级一般公共预算年初预算安排建议表(20141224)_2015年1—10月预算执行情况附表（修改）(1)" xfId="1532"/>
    <cellStyle name="好_副本Xl0000167" xfId="1533"/>
    <cellStyle name="差_贵州省2012年省本级国有资本经营预算表（草案）_2012年及2013年省级预算平衡预测_附表3.2015年省级一般公共预算年初预算安排建议表(20141224)_2015年1—10月预算执行情况附表1" xfId="1534"/>
    <cellStyle name="差_贵州省2012年省本级国有资本经营预算表（草案）_2012年预算草案表s" xfId="1535"/>
    <cellStyle name="解释性文本 2 9" xfId="1536"/>
    <cellStyle name="差_贵州省2012年省本级国有资本经营预算表（草案）_2012年预算草案表s_2013、2014年编审处结转、预留经费使用情况及处理建议、2014年追加情况、2015年预计新增_2015年1—10月预算执行情况附表" xfId="1537"/>
    <cellStyle name="差_贵州省2012年省本级国有资本经营预算表（草案）_2012年预算草案表s_2013、2014年编审处结转、预留经费使用情况及处理建议、2014年追加情况、2015年预计新增_2015年1—10月预算执行情况附表（11.10）" xfId="1538"/>
    <cellStyle name="差_贵州省2012年省本级国有资本经营预算表（草案）_2012年预算草案表s_2013、2014年编审处结转、预留经费使用情况及处理建议、2014年追加情况、2015年预计新增_2015年1—10月预算执行情况附表1" xfId="1539"/>
    <cellStyle name="好_贵州省2012年省本级国有资本经营预算表（草案）_2012年预算草案表s_2013、2014年编审处结转、预留经费使用情况及处理建议、2014年追加情况、2015年预计新增_2015年1—10月预算执行情况附表" xfId="1540"/>
    <cellStyle name="差_贵州省2012年省本级国有资本经营预算表（草案）_2012年预算草案表s_2014年超收安排及2015年预算平衡(20141226)_2015年1—10月预算执行情况附表" xfId="1541"/>
    <cellStyle name="好_贵州省2012年省本级国有资本经营预算表（草案）_2012年预算草案表s_2013、2014年编审处结转、预留经费使用情况及处理建议、2014年追加情况、2015年预计新增_2015年1—10月预算执行情况附表（修改）(1)" xfId="1542"/>
    <cellStyle name="差_贵州省2012年省本级国有资本经营预算表（草案）_2012年预算草案表s_2014年超收安排及2015年预算平衡(20141226)_2015年1—10月预算执行情况附表（修改）(1)" xfId="1543"/>
    <cellStyle name="好_贵州省2012年省本级国有资本经营预算表（草案）_2012年预算草案表s_2013、2014年编审处结转、预留经费使用情况及处理建议、2014年追加情况、2015年预计新增_2015年1—10月预算执行情况附表1" xfId="1544"/>
    <cellStyle name="差_贵州省2012年省本级国有资本经营预算表（草案）_2012年预算草案表s_2014年超收安排及2015年预算平衡(20141226)_2015年1—10月预算执行情况附表1" xfId="1545"/>
    <cellStyle name="强调文字颜色 3 3_贵州省本级调整预算表及预算平衡表2012.5.24" xfId="1546"/>
    <cellStyle name="差_贵州省2012年省本级国有资本经营预算表（草案）_2012年预算草案表s_附表3.2015年省级一般公共预算年初预算安排建议表(20141224)" xfId="1547"/>
    <cellStyle name="差_贵州省2012年省本级国有资本经营预算表（草案）_2012年预算草案表s_附表3.2015年省级一般公共预算年初预算安排建议表(20141224)_2015年1—10月预算执行情况附表" xfId="1548"/>
    <cellStyle name="差_贵州省2012年省本级国有资本经营预算表（草案）_2012年预算草案表s_附表3.2015年省级一般公共预算年初预算安排建议表(20141224)_2015年1—10月预算执行情况附表（11.10）" xfId="1549"/>
    <cellStyle name="差_贵州省2012年省本级国有资本经营预算表（草案）_2012年预算草案表s_附表3.2015年省级一般公共预算年初预算安排建议表(20141224)_2015年1—10月预算执行情况附表（修改）(1)" xfId="1550"/>
    <cellStyle name="差_贵州省2012年省本级国有资本经营预算表（草案）_2012年预算草案表s_附表3.2015年省级一般公共预算年初预算安排建议表(20141224)_2015年1—10月预算执行情况附表1" xfId="1551"/>
    <cellStyle name="常规 2 7 4" xfId="1552"/>
    <cellStyle name="差_贵州省2012年省本级国有资本经营预算表（草案）_2012年预算草案表s_附件一：2013年1-10月预算执行情况附表11.19修改" xfId="1553"/>
    <cellStyle name="好_附表2：2012年调整部分预算项目情况表_2014年超收安排及2015年预算平衡(20141226)" xfId="1554"/>
    <cellStyle name="差_贵州省2012年省本级国有资本经营预算表（草案）_2013、2014年编审处结转、预留经费使用情况及处理建议、2014年追加情况、2015年预计新增" xfId="1555"/>
    <cellStyle name="好_贵州省2013年省本级预算调整项目明细表（一般预算支出）_2014年超收安排及2015年预算平衡(20141226)_2015年1—10月预算执行情况附表（11.10）" xfId="1556"/>
    <cellStyle name="好_附表2：2012年调整部分预算项目情况表_2014年超收安排及2015年预算平衡(20141226)_2015年1—10月预算执行情况附表" xfId="1557"/>
    <cellStyle name="差_贵州省2012年省本级国有资本经营预算表（草案）_2013、2014年编审处结转、预留经费使用情况及处理建议、2014年追加情况、2015年预计新增_2015年1—10月预算执行情况附表" xfId="1558"/>
    <cellStyle name="好_贵州省2012年省本级国有资本经营预算表（草案）_2013、2014年编审处结转、预留经费使用情况及处理建议、2014年追加情况、2015年预计新增" xfId="1559"/>
    <cellStyle name="好_附表2：2012年调整部分预算项目情况表_2014年超收安排及2015年预算平衡(20141226)_2015年1—10月预算执行情况附表（11.10）" xfId="1560"/>
    <cellStyle name="好_2013年超收安排及2014年预算平衡12.11(已加入)_2013、2014年编审处结转、预留经费使用情况及处理建议、2014年追加情况、2015年预计新增_2015年1—10月预算执行情况附表" xfId="1561"/>
    <cellStyle name="差_贵州省2012年省本级国有资本经营预算表（草案）_2013、2014年编审处结转、预留经费使用情况及处理建议、2014年追加情况、2015年预计新增_2015年1—10月预算执行情况附表（11.10）" xfId="1562"/>
    <cellStyle name="好_附表2：2012年调整部分预算项目情况表_2014年超收安排及2015年预算平衡(20141226)_2015年1—10月预算执行情况附表（修改）(1)" xfId="1563"/>
    <cellStyle name="差_贵州省2012年省本级国有资本经营预算表（草案）_2013、2014年编审处结转、预留经费使用情况及处理建议、2014年追加情况、2015年预计新增_2015年1—10月预算执行情况附表（修改）(1)" xfId="1564"/>
    <cellStyle name="好_贵州省2006年--2014年人均公共财政支出情况表及贵州省2006--2013年争取中央转移支付统计情况表(5)_2015年1—10月预算执行情况附表（11.10）" xfId="1565"/>
    <cellStyle name="好_附表2：2012年调整部分预算项目情况表_2014年超收安排及2015年预算平衡(20141226)_2015年1—10月预算执行情况附表1" xfId="1566"/>
    <cellStyle name="差_贵州省2012年省本级国有资本经营预算表（草案）_2013、2014年编审处结转、预留经费使用情况及处理建议、2014年追加情况、2015年预计新增_2015年1—10月预算执行情况附表1" xfId="1567"/>
    <cellStyle name="差_贵州省2012年省本级国有资本经营预算表（草案）_2013年公共财政预算支出结转2014年安排使用下达预算情况表" xfId="1568"/>
    <cellStyle name="差_贵州省2012年省本级国有资本经营预算表（草案）_2013年公共财政预算支出结转2014年安排使用下达预算情况表_2015年1—10月预算执行情况附表" xfId="1569"/>
    <cellStyle name="强调文字颜色 2 4 2" xfId="1570"/>
    <cellStyle name="差_贵州省2012年省本级国有资本经营预算表（草案）_2013年公共财政预算支出结转2014年安排使用下达预算情况表_2015年1—10月预算执行情况附表（11.10）" xfId="1571"/>
    <cellStyle name="差_贵州省2012年省本级国有资本经营预算表（草案）_2013年公共财政预算支出结转2014年安排使用下达预算情况表_2015年1—10月预算执行情况附表（修改）(1)" xfId="1572"/>
    <cellStyle name="差_贵州省2012年省本级国有资本经营预算表（草案）_2013年公共财政预算支出结转2014年安排使用下达预算情况表_2015年1—10月预算执行情况附表1" xfId="1573"/>
    <cellStyle name="差_贵州省2012年省本级国有资本经营预算表（草案）_2013年省级预算平衡预测" xfId="1574"/>
    <cellStyle name="好_Xl0000169_附表3.2015年省级一般公共预算年初预算安排建议表(20141224)_2015年1—10月预算执行情况附表（修改）(1)" xfId="1575"/>
    <cellStyle name="差_贵州省2012年省本级国有资本经营预算表（草案）_2013年省级预算平衡预测_2015年1—10月预算执行情况附表（11.10）" xfId="1576"/>
    <cellStyle name="差_贵州省2012年省本级国有资本经营预算表（草案）_2013年省级预算平衡预测_2015年1—10月预算执行情况附表（修改）(1)" xfId="1577"/>
    <cellStyle name="差_贵州省2012年省本级国有资本经营预算表（草案）_2013年省级预算平衡预测_2015年1—10月预算执行情况附表1" xfId="1578"/>
    <cellStyle name="差_贵州省2012年省本级国有资本经营预算表（草案）_2013年预算平衡及分配表2013.1.10" xfId="1579"/>
    <cellStyle name="差_贵州省2012年省本级国有资本经营预算表（草案）_2013年预算平衡及分配表2013.1.10_2013、2014年编审处结转、预留经费使用情况及处理建议、2014年追加情况、2015年预计新增" xfId="1580"/>
    <cellStyle name="好_2015年1—10月预算执行情况附表（修改）(1)" xfId="1581"/>
    <cellStyle name="差_贵州省2012年省本级国有资本经营预算表（草案）_2013年预算平衡及分配表2013.1.10_2013、2014年编审处结转、预留经费使用情况及处理建议、2014年追加情况、2015年预计新增_2015年1—10月预算执行情况附表" xfId="1582"/>
    <cellStyle name="差_贵州省2012年省本级国有资本经营预算表（草案）_2013年预算平衡及分配表2013.1.10_2013、2014年编审处结转、预留经费使用情况及处理建议、2014年追加情况、2015年预计新增_2015年1—10月预算执行情况附表（11.10）" xfId="1583"/>
    <cellStyle name="差_贵州省2012年省本级国有资本经营预算表（草案）_2013年预算平衡及分配表2013.1.10_2013、2014年编审处结转、预留经费使用情况及处理建议、2014年追加情况、2015年预计新增_2015年1—10月预算执行情况附表（修改）(1)" xfId="1584"/>
    <cellStyle name="强调文字颜色 3 3 2" xfId="1585"/>
    <cellStyle name="常规 2 10 2" xfId="1586"/>
    <cellStyle name="差_贵州省2012年省本级国有资本经营预算表（草案）_2013年预算平衡及分配表2013.1.10_2013、2014年编审处结转、预留经费使用情况及处理建议、2014年追加情况、2015年预计新增_2015年1—10月预算执行情况附表1" xfId="1587"/>
    <cellStyle name="差_贵州省2012年省本级国有资本经营预算表（草案）_2013年预算平衡及分配表2013.1.10_2014年超收安排及2015年预算平衡(20141226)" xfId="1588"/>
    <cellStyle name="好_2011年一般预算支出结转及收回情况表（社保处3.8反馈预算处）_2014年超收安排及2015年预算平衡(20141226)_2015年1—10月预算执行情况附表（11.10）" xfId="1589"/>
    <cellStyle name="差_贵州省2012年省本级国有资本经营预算表（草案）_2013年预算平衡及分配表2013.1.10_2014年超收安排及2015年预算平衡(20141226)_2015年1—10月预算执行情况附表" xfId="1590"/>
    <cellStyle name="差_贵州省2012年省本级国有资本经营预算表（草案）_2013年预算平衡及分配表2013.1.10_2014年超收安排及2015年预算平衡(20141226)_2015年1—10月预算执行情况附表（11.10）" xfId="1591"/>
    <cellStyle name="差_贵州省2012年省本级国有资本经营预算表（草案）_2013年预算平衡及分配表2013.1.10_2014年超收安排及2015年预算平衡(20141226)_2015年1—10月预算执行情况附表（修改）(1)" xfId="1592"/>
    <cellStyle name="差_贵州省2012年省本级国有资本经营预算表（草案）_2013年预算平衡及分配表2013.1.10_2014年超收安排及2015年预算平衡(20141226)_2015年1—10月预算执行情况附表1" xfId="1593"/>
    <cellStyle name="差_贵州省2012年省本级国有资本经营预算表（草案）_2013年预算平衡及分配表2013.1.10_附表3.2015年省级一般公共预算年初预算安排建议表(20141224)_2015年1—10月预算执行情况附表" xfId="1594"/>
    <cellStyle name="差_贵州省2012年省本级国有资本经营预算表（草案）_2013年预算平衡及分配表2013.1.10_附表3.2015年省级一般公共预算年初预算安排建议表(20141224)_2015年1—10月预算执行情况附表（11.10）" xfId="1595"/>
    <cellStyle name="差_贵州省2012年省本级国有资本经营预算表（草案）_2013年预算平衡及分配表2013.1.10_附表3.2015年省级一般公共预算年初预算安排建议表(20141224)_2015年1—10月预算执行情况附表（修改）(1)" xfId="1596"/>
    <cellStyle name="差_贵州省2012年省本级国有资本经营预算表（草案）_2013年预算平衡及分配表2013.1.10_附表3.2015年省级一般公共预算年初预算安排建议表(20141224)_2015年1—10月预算执行情况附表1" xfId="1597"/>
    <cellStyle name="差_贵州省2012年省本级国有资本经营预算表（草案）_2014年超收安排及2015年预算平衡(20141226)" xfId="1598"/>
    <cellStyle name="差_贵州省2012年省本级国有资本经营预算表（草案）_2014年超收安排及2015年预算平衡(20141226)_2015年1—10月预算执行情况附表1" xfId="1599"/>
    <cellStyle name="差_贵州省2012年省本级国有资本经营预算表（草案）_2014年厅大盘子预算下达情况表" xfId="1600"/>
    <cellStyle name="差_贵州省2012年省本级国有资本经营预算表（草案）_2014年厅大盘子预算下达情况表_2015年1—10月预算执行情况附表" xfId="1601"/>
    <cellStyle name="差_贵州省2012年省本级国有资本经营预算表（草案）_2014年厅大盘子预算下达情况表_2015年1—10月预算执行情况附表（修改）(1)" xfId="1602"/>
    <cellStyle name="差_贵州省2012年省本级国有资本经营预算表（草案）_2014年厅大盘子预算下达情况表_2015年1—10月预算执行情况附表1" xfId="1603"/>
    <cellStyle name="差_贵州省2012年省本级国有资本经营预算表（草案）_附表3.2015年省级一般公共预算年初预算安排建议表(20141224)" xfId="1604"/>
    <cellStyle name="差_贵州省2012年省本级国有资本经营预算表（草案）_附表3.2015年省级一般公共预算年初预算安排建议表(20141224)_2015年1—10月预算执行情况附表" xfId="1605"/>
    <cellStyle name="强调文字颜色 4 3" xfId="1606"/>
    <cellStyle name="差_贵州省2012年省本级国有资本经营预算表（草案）_附表3.2015年省级一般公共预算年初预算安排建议表(20141224)_2015年1—10月预算执行情况附表（修改）(1)" xfId="1607"/>
    <cellStyle name="差_贵州省2012年省本级国有资本经营预算表（草案）_附表3.2015年省级一般公共预算年初预算安排建议表(20141224)_2015年1—10月预算执行情况附表1" xfId="1608"/>
    <cellStyle name="差_贵州省2012年省本级国有资本经营预算表（草案）_附表7-9.2014-2015年地方政府债券分配情况表" xfId="1609"/>
    <cellStyle name="好_贵州省2012年省本级国有资本经营预算表（草案）_2014年厅大盘子预算下达情况表_2015年1—10月预算执行情况附表" xfId="1610"/>
    <cellStyle name="差_贵州省2012年省本级国有资本经营预算表（草案）_附表7-9.2014-2015年地方政府债券分配情况表_2015年1—10月预算执行情况附表（修改）(1)" xfId="1611"/>
    <cellStyle name="强调文字颜色 5 2 2 2" xfId="1612"/>
    <cellStyle name="差_贵州省2012年省本级国有资本经营预算表（草案）_附表7-9.2014-2015年地方政府债券分配情况表_2015年1—10月预算执行情况附表1" xfId="1613"/>
    <cellStyle name="差_贵州省2012年省本级国有资本经营预算表（草案）_贵州省2013年省本级公共财政预算收入调整预算表（草案）-计算表11.21" xfId="1614"/>
    <cellStyle name="差_贵州省2012年省本级国有资本经营预算表（草案）_贵州省2013年省本级公共财政预算收入调整预算表（草案）-计算表11.21_2015年1—10月预算执行情况附表（11.10）" xfId="1615"/>
    <cellStyle name="差_贵州省2012年省本级国有资本经营预算表（草案）_贵州省2013年省本级预算调整项目明细表（一般预算支出）" xfId="1616"/>
    <cellStyle name="差_贵州省2012年省本级国有资本经营预算表（草案）_贵州省2013年省本级预算调整项目明细表（一般预算支出）(1)" xfId="1617"/>
    <cellStyle name="差_贵州省2012年省本级国有资本经营预算表（草案）_贵州省2013年省本级预算调整项目明细表（一般预算支出）(1)_2015年1—10月预算执行情况附表" xfId="1618"/>
    <cellStyle name="好_贵州省2012年省本级国有资本经营预算表（草案）_2013年省级预算平衡预测_2015年1—10月预算执行情况附表1" xfId="1619"/>
    <cellStyle name="差_贵州省2012年省本级国有资本经营预算表（草案）_贵州省2013年省本级预算调整项目明细表（一般预算支出）(1)_2015年1—10月预算执行情况附表（11.10）" xfId="1620"/>
    <cellStyle name="差_贵州省2012年省本级国有资本经营预算表（草案）_贵州省2013年省本级预算调整项目明细表（一般预算支出）(1)_2015年1—10月预算执行情况附表（修改）(1)" xfId="1621"/>
    <cellStyle name="差_贵州省2012年省本级国有资本经营预算表（草案）_贵州省2013年省本级预算调整项目明细表（一般预算支出）(1)_2015年1—10月预算执行情况附表1" xfId="1622"/>
    <cellStyle name="差_贵州省2012年省本级国有资本经营预算表（草案）_贵州省2013年省本级预算调整项目明细表（一般预算支出）_2013、2014年编审处结转、预留经费使用情况及处理建议、2014年追加情况、2015年预计新增" xfId="1623"/>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 xfId="1624"/>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11.10）" xfId="1625"/>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修改）(1)" xfId="1626"/>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1" xfId="1627"/>
    <cellStyle name="差_贵州省2012年省本级国有资本经营预算表（草案）_贵州省2013年省本级预算调整项目明细表（一般预算支出）_2014年超收安排及2015年预算平衡(20141226)" xfId="1628"/>
    <cellStyle name="好_2013年地方政府债券建议安排项目情况表._2015年1—10月预算执行情况附表（修改）(1)" xfId="1629"/>
    <cellStyle name="差_贵州省2012年省本级国有资本经营预算表（草案）_贵州省2013年省本级预算调整项目明细表（一般预算支出）_2014年超收安排及2015年预算平衡(20141226)_2015年1—10月预算执行情况附表" xfId="1630"/>
    <cellStyle name="差_贵州省2012年省本级国有资本经营预算表（草案）_贵州省2013年省本级预算调整项目明细表（一般预算支出）_2014年超收安排及2015年预算平衡(20141226)_2015年1—10月预算执行情况附表1" xfId="1631"/>
    <cellStyle name="差_贵州省2012年省本级国有资本经营预算表（草案）_贵州省2013年省本级预算调整项目明细表（一般预算支出）_附表3.2015年省级一般公共预算年初预算安排建议表(20141224)" xfId="1632"/>
    <cellStyle name="差_贵州省2012年省本级国有资本经营预算表（草案）_贵州省2013年省本级预算调整项目明细表（一般预算支出）_附表3.2015年省级一般公共预算年初预算安排建议表(20141224)_2015年1—10月预算执行情况附表（11.10）" xfId="1633"/>
    <cellStyle name="差_贵州省2013年省本级政府性基金收支预算表（草案）_2014年超收安排及2015年预算平衡(20141226)_2015年1—10月预算执行情况附表" xfId="1634"/>
    <cellStyle name="差_贵州省2012年省本级国有资本经营预算表（草案）_贵州省2013年省本级预算调整项目明细表（一般预算支出）_附表3.2015年省级一般公共预算年初预算安排建议表(20141224)_2015年1—10月预算执行情况附表（修改）(1)" xfId="1635"/>
    <cellStyle name="差_贵州省2012年省本级预算调整项目明细表（一般预算支出）" xfId="1636"/>
    <cellStyle name="差_贵州省2012年省本级预算调整项目明细表（一般预算支出）_2013、2014年编审处结转、预留经费使用情况及处理建议、2014年追加情况、2015年预计新增" xfId="1637"/>
    <cellStyle name="差_贵州省2012年省本级预算调整项目明细表（一般预算支出）_2013、2014年编审处结转、预留经费使用情况及处理建议、2014年追加情况、2015年预计新增_2015年1—10月预算执行情况附表" xfId="1638"/>
    <cellStyle name="差_贵州省2012年省本级预算调整项目明细表（一般预算支出）_2013、2014年编审处结转、预留经费使用情况及处理建议、2014年追加情况、2015年预计新增_2015年1—10月预算执行情况附表1" xfId="1639"/>
    <cellStyle name="差_贵州省2012年省本级预算调整项目明细表（一般预算支出）_2014年超收安排及2015年预算平衡(20141226)" xfId="1640"/>
    <cellStyle name="差_贵州省2012年省本级预算调整项目明细表（一般预算支出）_2014年超收安排及2015年预算平衡(20141226)_2015年1—10月预算执行情况附表" xfId="1641"/>
    <cellStyle name="好_2015年年初预算项目支出新增统计表（11月25日）_2015年1—10月预算执行情况附表1" xfId="1642"/>
    <cellStyle name="差_贵州省2012年省本级预算调整项目明细表（一般预算支出）_2014年超收安排及2015年预算平衡(20141226)_2015年1—10月预算执行情况附表（11.10）" xfId="1643"/>
    <cellStyle name="差_贵州省2012年省本级预算调整项目明细表（一般预算支出）_2014年超收安排及2015年预算平衡(20141226)_2015年1—10月预算执行情况附表（修改）(1)" xfId="1644"/>
    <cellStyle name="差_贵州省2012年省本级预算调整项目明细表（一般预算支出）_附表3.2015年省级一般公共预算年初预算安排建议表(20141224)_2015年1—10月预算执行情况附表" xfId="1645"/>
    <cellStyle name="常规 2 2 7" xfId="1646"/>
    <cellStyle name="差_贵州省2012年省本级预算调整项目明细表（一般预算支出）_附表3.2015年省级一般公共预算年初预算安排建议表(20141224)_2015年1—10月预算执行情况附表（11.10）" xfId="1647"/>
    <cellStyle name="强调文字颜色 3 2 9" xfId="1648"/>
    <cellStyle name="差_贵州省2012年省本级预算调整项目明细表（一般预算支出）_附表3.2015年省级一般公共预算年初预算安排建议表(20141224)_2015年1—10月预算执行情况附表（修改）(1)" xfId="1649"/>
    <cellStyle name="好_贵州省2013年省本级政府性基金收支预算表（草案，1月11日）_2013、2014年编审处结转、预留经费使用情况及处理建议、2014年追加情况、2015年预计新增" xfId="1650"/>
    <cellStyle name="好_2012年全省及省级财政经常性收入测算_2013、2014年编审处结转、预留经费使用情况及处理建议、2014年追加情况、2015年预计新增_2015年1—10月预算执行情况附表" xfId="1651"/>
    <cellStyle name="差_贵州省2012年省本级预算调整项目明细表（一般预算支出）_附表3.2015年省级一般公共预算年初预算安排建议表(20141224)_2015年1—10月预算执行情况附表1" xfId="1652"/>
    <cellStyle name="差_贵州省2012年省本级政府性基金收支预算表（草案）1.3" xfId="1653"/>
    <cellStyle name="差_贵州省2012年省本级政府性基金收支预算表（草案）1.3_2013、2014年编审处结转、预留经费使用情况及处理建议、2014年追加情况、2015年预计新增_2015年1—10月预算执行情况附表" xfId="1654"/>
    <cellStyle name="差_贵州省2012年省本级政府性基金收支预算表（草案）1.3_2013、2014年编审处结转、预留经费使用情况及处理建议、2014年追加情况、2015年预计新增_2015年1—10月预算执行情况附表（11.10）" xfId="1655"/>
    <cellStyle name="差_贵州省2012年省本级政府性基金收支预算表（草案）1.3_2013、2014年编审处结转、预留经费使用情况及处理建议、2014年追加情况、2015年预计新增_2015年1—10月预算执行情况附表（修改）(1)" xfId="1656"/>
    <cellStyle name="输出 5" xfId="1657"/>
    <cellStyle name="差_贵州省2012年省本级政府性基金收支预算表（草案）1.3_2013、2014年编审处结转、预留经费使用情况及处理建议、2014年追加情况、2015年预计新增_2015年1—10月预算执行情况附表1" xfId="1658"/>
    <cellStyle name="差_贵州省2012年省本级政府性基金收支预算表（草案）1.3_2014年超收安排及2015年预算平衡(20141226)" xfId="1659"/>
    <cellStyle name="好_2011年省级一般预算支出结转2012年安排情况表0_附表3.2015年省级一般公共预算年初预算安排建议表(20141224)_2015年1—10月预算执行情况附表（11.10）" xfId="1660"/>
    <cellStyle name="差_贵州省2012年省本级政府性基金收支预算表（草案）1.3_2014年超收安排及2015年预算平衡(20141226)_2015年1—10月预算执行情况附表" xfId="1661"/>
    <cellStyle name="差_贵州省2012年省本级政府性基金收支预算表（草案）1.3_2014年超收安排及2015年预算平衡(20141226)_2015年1—10月预算执行情况附表（11.10）" xfId="1662"/>
    <cellStyle name="差_贵州省2012年省本级政府性基金收支预算表（草案）1.3_2014年超收安排及2015年预算平衡(20141226)_2015年1—10月预算执行情况附表（修改）(1)" xfId="1663"/>
    <cellStyle name="差_贵州省2012年省本级政府性基金收支预算表（草案）1.3_2014年超收安排及2015年预算平衡(20141226)_2015年1—10月预算执行情况附表1" xfId="1664"/>
    <cellStyle name="差_贵州省2012年省本级政府性基金收支预算表（草案）1.3_附表3.2015年省级一般公共预算年初预算安排建议表(20141224)" xfId="1665"/>
    <cellStyle name="强调文字颜色 3 2" xfId="1666"/>
    <cellStyle name="好_附表_2013、2014年编审处结转、预留经费使用情况及处理建议、2014年追加情况、2015年预计新增_2015年1—10月预算执行情况附表" xfId="1667"/>
    <cellStyle name="差_贵州省2012年省本级政府性基金收支预算表（草案）1.3_附表3.2015年省级一般公共预算年初预算安排建议表(20141224)_2015年1—10月预算执行情况附表（修改）(1)" xfId="1668"/>
    <cellStyle name="差_贵州省2012年省本级政府性基金收支预算表（草案）1.3_附表3.2015年省级一般公共预算年初预算安排建议表(20141224)_2015年1—10月预算执行情况附表1" xfId="1669"/>
    <cellStyle name="好_Xl0000166_2013、2014年编审处结转、预留经费使用情况及处理建议、2014年追加情况、2015年预计新增_2015年1—10月预算执行情况附表1" xfId="1670"/>
    <cellStyle name="差_贵州省2012年省本级政府性基金收支预算表（草案）1.3_附件一：2013年1-10月预算执行情况附表11.19修改" xfId="1671"/>
    <cellStyle name="差_贵州省2013年省本级预算调整项目明细表（一般预算支出）" xfId="1672"/>
    <cellStyle name="差_贵州省2013年省本级预算调整项目明细表（一般预算支出）(1)" xfId="1673"/>
    <cellStyle name="适中 2 2 3" xfId="1674"/>
    <cellStyle name="差_贵州省2013年省本级预算调整项目明细表（一般预算支出）(1)_2015年1—10月预算执行情况附表（11.10）" xfId="1675"/>
    <cellStyle name="差_贵州省2013年省本级预算调整项目明细表（一般预算支出）(1)_2015年1—10月预算执行情况附表（修改）(1)" xfId="1676"/>
    <cellStyle name="差_贵州省2013年省本级预算调整项目明细表（一般预算支出）(1)_2015年1—10月预算执行情况附表1" xfId="1677"/>
    <cellStyle name="差_贵州省2013年省本级预算调整项目明细表（一般预算支出）_2013、2014年编审处结转、预留经费使用情况及处理建议、2014年追加情况、2015年预计新增" xfId="1678"/>
    <cellStyle name="差_贵州省2013年省本级预算调整项目明细表（一般预算支出）_2013、2014年编审处结转、预留经费使用情况及处理建议、2014年追加情况、2015年预计新增_2015年1—10月预算执行情况附表" xfId="1679"/>
    <cellStyle name="差_贵州省2013年省本级预算调整项目明细表（一般预算支出）_2013、2014年编审处结转、预留经费使用情况及处理建议、2014年追加情况、2015年预计新增_2015年1—10月预算执行情况附表1" xfId="1680"/>
    <cellStyle name="差_贵州省2013年省本级预算调整项目明细表（一般预算支出）_2014年超收安排及2015年预算平衡(20141226)_2015年1—10月预算执行情况附表" xfId="1681"/>
    <cellStyle name="差_贵州省2013年省本级预算调整项目明细表（一般预算支出）_2014年超收安排及2015年预算平衡(20141226)_2015年1—10月预算执行情况附表1" xfId="1682"/>
    <cellStyle name="差_贵州省2013年省本级预算调整项目明细表（一般预算支出）_附表3.2015年省级一般公共预算年初预算安排建议表(20141224)_2015年1—10月预算执行情况附表（修改）(1)" xfId="1683"/>
    <cellStyle name="差_贵州省2013年省本级政府性基金收支预算表（草案）" xfId="1684"/>
    <cellStyle name="差_贵州省2013年省本级政府性基金收支预算表（草案）_2013、2014年编审处结转、预留经费使用情况及处理建议、2014年追加情况、2015年预计新增" xfId="1685"/>
    <cellStyle name="好_贵州省2012年省本级国有资本经营预算表（草案）_贵州省2013年省本级预算调整项目明细表（一般预算支出）(1)_2015年1—10月预算执行情况附表（修改）(1)" xfId="1686"/>
    <cellStyle name="差_贵州省2013年省本级政府性基金收支预算表（草案）_2013、2014年编审处结转、预留经费使用情况及处理建议、2014年追加情况、2015年预计新增_2015年1—10月预算执行情况附表" xfId="1687"/>
    <cellStyle name="差_贵州省2013年省本级政府性基金收支预算表（草案）_2013、2014年编审处结转、预留经费使用情况及处理建议、2014年追加情况、2015年预计新增_2015年1—10月预算执行情况附表（11.10）" xfId="1688"/>
    <cellStyle name="差_贵州省2013年省本级政府性基金收支预算表（草案）_2013、2014年编审处结转、预留经费使用情况及处理建议、2014年追加情况、2015年预计新增_2015年1—10月预算执行情况附表1" xfId="1689"/>
    <cellStyle name="差_贵州省2013年省本级政府性基金收支预算表（草案）_2014年超收安排及2015年预算平衡(20141226)" xfId="1690"/>
    <cellStyle name="差_贵州省2013年省本级政府性基金收支预算表（草案）_2014年超收安排及2015年预算平衡(20141226)_2015年1—10月预算执行情况附表（11.10）" xfId="1691"/>
    <cellStyle name="差_贵州省2013年省本级政府性基金收支预算表（草案）_2014年超收安排及2015年预算平衡(20141226)_2015年1—10月预算执行情况附表1" xfId="1692"/>
    <cellStyle name="好_2012年收支预算简表_贵州省2013年省本级预算调整项目明细表（一般预算支出）_2014年超收安排及2015年预算平衡(20141226)_2015年1—10月预算执行情况附表1" xfId="1693"/>
    <cellStyle name="差_贵州省2013年省本级政府性基金收支预算表（草案）_附表3.2015年省级一般公共预算年初预算安排建议表(20141224)" xfId="1694"/>
    <cellStyle name="差_贵州省2013年省本级政府性基金收支预算表（草案）_附表3.2015年省级一般公共预算年初预算安排建议表(20141224)_2015年1—10月预算执行情况附表" xfId="1695"/>
    <cellStyle name="差_贵州省2013年省本级政府性基金收支预算表（草案）_附表3.2015年省级一般公共预算年初预算安排建议表(20141224)_2015年1—10月预算执行情况附表（11.10）" xfId="1696"/>
    <cellStyle name="差_贵州省2013年省本级政府性基金收支预算表（草案）_附表3.2015年省级一般公共预算年初预算安排建议表(20141224)_2015年1—10月预算执行情况附表（修改）(1)" xfId="1697"/>
    <cellStyle name="好_2012年收支预算简表_2013年省级预算平衡预测" xfId="1698"/>
    <cellStyle name="差_贵州省2013年省本级政府性基金收支预算表（草案）_附表3.2015年省级一般公共预算年初预算安排建议表(20141224)_2015年1—10月预算执行情况附表1" xfId="1699"/>
    <cellStyle name="差_贵州省2013年省本级政府性基金收支预算表（草案）_附件一：2013年1-10月预算执行情况附表11.19修改" xfId="1700"/>
    <cellStyle name="差_贵州省2013年省本级政府性基金收支预算表（草案，1月11日）" xfId="1701"/>
    <cellStyle name="好_2012年全省及省级财政经常性收入测算_2014年超收安排及2015年预算平衡(20141226)_2015年1—10月预算执行情况附表（11.10）" xfId="1702"/>
    <cellStyle name="差_贵州省2013年省本级政府性基金收支预算表（草案，1月11日）_2013、2014年编审处结转、预留经费使用情况及处理建议、2014年追加情况、2015年预计新增" xfId="1703"/>
    <cellStyle name="差_贵州省2013年省本级政府性基金收支预算表（草案，1月11日）_2013、2014年编审处结转、预留经费使用情况及处理建议、2014年追加情况、2015年预计新增_2015年1—10月预算执行情况附表" xfId="1704"/>
    <cellStyle name="差_贵州省2013年省本级政府性基金收支预算表（草案，1月11日）_2013、2014年编审处结转、预留经费使用情况及处理建议、2014年追加情况、2015年预计新增_2015年1—10月预算执行情况附表（11.10）" xfId="1705"/>
    <cellStyle name="差_贵州省2013年省本级政府性基金收支预算表（草案，1月11日）_2013、2014年编审处结转、预留经费使用情况及处理建议、2014年追加情况、2015年预计新增_2015年1—10月预算执行情况附表（修改）(1)" xfId="1706"/>
    <cellStyle name="好_贵州省本级调整预算表及预算平衡表2012.5.24_2014年超收安排及2015年预算平衡(20141226)_2015年1—10月预算执行情况附表（11.10）" xfId="1707"/>
    <cellStyle name="常规_表格(附件一)修改（正式）元月13日s 2" xfId="1708"/>
    <cellStyle name="差_贵州省2013年省本级政府性基金收支预算表（草案，1月11日）_2013、2014年编审处结转、预留经费使用情况及处理建议、2014年追加情况、2015年预计新增_2015年1—10月预算执行情况附表1" xfId="1709"/>
    <cellStyle name="好_贵州省2012年省本级国有资本经营预算表（草案）_2012年及2013年省级预算平衡预测_2013、2014年编审处结转、预留经费使用情况及处理建议、2014年追加情况、2015年预计新增" xfId="1710"/>
    <cellStyle name="差_贵州省2013年省本级政府性基金收支预算表（草案，1月11日）_2014年超收安排及2015年预算平衡(20141226)_2015年1—10月预算执行情况附表" xfId="1711"/>
    <cellStyle name="差_贵州省2013年省本级政府性基金收支预算表（草案，1月11日）_2014年超收安排及2015年预算平衡(20141226)_2015年1—10月预算执行情况附表（11.10）" xfId="1712"/>
    <cellStyle name="好_贵州省2012年省本级国有资本经营预算表（草案）_2012年及2013年省级预算平衡预测_2014年超收安排及2015年预算平衡(20141226)_2015年1—10月预算执行情况附表（11.10）" xfId="1713"/>
    <cellStyle name="差_贵州省2013年省本级政府性基金收支预算表（草案，1月11日）_2014年超收安排及2015年预算平衡(20141226)_2015年1—10月预算执行情况附表（修改）(1)" xfId="1714"/>
    <cellStyle name="强调文字颜色 3 2 2" xfId="1715"/>
    <cellStyle name="差_贵州省2013年省本级政府性基金收支预算表（草案，1月11日）_2014年超收安排及2015年预算平衡(20141226)_2015年1—10月预算执行情况附表1" xfId="1716"/>
    <cellStyle name="差_贵州省2013年省本级政府性基金收支预算表（草案，1月11日）_附表3.2015年省级一般公共预算年初预算安排建议表(20141224)" xfId="1717"/>
    <cellStyle name="差_贵州省2013年省本级政府性基金收支预算表（草案，1月11日）_附表3.2015年省级一般公共预算年初预算安排建议表(20141224)_2015年1—10月预算执行情况附表" xfId="1718"/>
    <cellStyle name="差_贵州省2013年省本级政府性基金收支预算表（草案，1月11日）_附表3.2015年省级一般公共预算年初预算安排建议表(20141224)_2015年1—10月预算执行情况附表（11.10）" xfId="1719"/>
    <cellStyle name="差_贵州省2013年省本级政府性基金收支预算表（草案，1月11日）_附表3.2015年省级一般公共预算年初预算安排建议表(20141224)_2015年1—10月预算执行情况附表（修改）(1)" xfId="1720"/>
    <cellStyle name="差_贵州省2013年省本级政府性基金收支预算表（草案，1月11日）_附表3.2015年省级一般公共预算年初预算安排建议表(20141224)_2015年1—10月预算执行情况附表1" xfId="1721"/>
    <cellStyle name="好_2011年全省及省级财政经常性收入预测_附表3.2015年省级一般公共预算年初预算安排建议表(20141224)_2015年1—10月预算执行情况附表（11.10）" xfId="1722"/>
    <cellStyle name="差_贵州省2013年省本级政府性基金收支预算表（草案，1月11日）_附件一：2013年1-10月预算执行情况附表11.19修改" xfId="1723"/>
    <cellStyle name="差_贵州省本级调整预算表及预算平衡表2012.5.24_2013、2014年编审处结转、预留经费使用情况及处理建议、2014年追加情况、2015年预计新增" xfId="1724"/>
    <cellStyle name="差_贵州省本级调整预算表及预算平衡表2012.5.24_2013、2014年编审处结转、预留经费使用情况及处理建议、2014年追加情况、2015年预计新增_2015年1—10月预算执行情况附表" xfId="1725"/>
    <cellStyle name="差_贵州省本级调整预算表及预算平衡表2012.5.24_2013、2014年编审处结转、预留经费使用情况及处理建议、2014年追加情况、2015年预计新增_2015年1—10月预算执行情况附表（11.10）" xfId="1726"/>
    <cellStyle name="差_贵州省本级调整预算表及预算平衡表2012.5.24_2014年超收安排及2015年预算平衡(20141226)" xfId="1727"/>
    <cellStyle name="差_贵州省本级调整预算表及预算平衡表2012.5.24_2014年超收安排及2015年预算平衡(20141226)_2015年1—10月预算执行情况附表（11.10）" xfId="1728"/>
    <cellStyle name="差_贵州省本级调整预算表及预算平衡表2012.5.24_2014年超收安排及2015年预算平衡(20141226)_2015年1—10月预算执行情况附表1" xfId="1729"/>
    <cellStyle name="差_贵州省本级调整预算表及预算平衡表2012.5.24_附表3.2015年省级一般公共预算年初预算安排建议表(20141224)" xfId="1730"/>
    <cellStyle name="差_贵州省本级调整预算表及预算平衡表2012.5.24_附表3.2015年省级一般公共预算年初预算安排建议表(20141224)_2015年1—10月预算执行情况附表（11.10）" xfId="1731"/>
    <cellStyle name="差_贵州省本级调整预算表及预算平衡表2012.5.24_附表3.2015年省级一般公共预算年初预算安排建议表(20141224)_2015年1—10月预算执行情况附表1" xfId="1732"/>
    <cellStyle name="差_上人代会附表" xfId="1733"/>
    <cellStyle name="差_省级重大重大资金投入情况表12.13_2015年1—10月预算执行情况附表" xfId="1734"/>
    <cellStyle name="差_省级重大重大资金投入情况表12.13_2015年1—10月预算执行情况附表（11.10）" xfId="1735"/>
    <cellStyle name="好_贵州省2012年省本级国有资本经营预算表（草案）_2012年预算草案表s_附表3.2015年省级一般公共预算年初预算安排建议表(20141224)_2015年1—10月预算执行情况附表（11.10）" xfId="1736"/>
    <cellStyle name="差_省级重大重大资金投入情况表12.13_2015年1—10月预算执行情况附表（修改）(1)" xfId="1737"/>
    <cellStyle name="差_省级重大重大资金投入情况表12.13_2015年1—10月预算执行情况附表1" xfId="1738"/>
    <cellStyle name="常规 10" xfId="1739"/>
    <cellStyle name="常规 11" xfId="1740"/>
    <cellStyle name="好 4 2" xfId="1741"/>
    <cellStyle name="常规 12" xfId="1742"/>
    <cellStyle name="好 4 3" xfId="1743"/>
    <cellStyle name="常规 13" xfId="1744"/>
    <cellStyle name="常规 14" xfId="1745"/>
    <cellStyle name="注释 4 2" xfId="1746"/>
    <cellStyle name="检查单元格 2 2 3" xfId="1747"/>
    <cellStyle name="常规 22" xfId="1748"/>
    <cellStyle name="常规 17" xfId="1749"/>
    <cellStyle name="注释 4 3" xfId="1750"/>
    <cellStyle name="检查单元格 2 2 4" xfId="1751"/>
    <cellStyle name="常规 23" xfId="1752"/>
    <cellStyle name="常规 18" xfId="1753"/>
    <cellStyle name="常规 2" xfId="1754"/>
    <cellStyle name="强调文字颜色 3 3" xfId="1755"/>
    <cellStyle name="常规 2 10" xfId="1756"/>
    <cellStyle name="常规 2 10 7" xfId="1757"/>
    <cellStyle name="常规 2 10 8" xfId="1758"/>
    <cellStyle name="常规 2 10 9" xfId="1759"/>
    <cellStyle name="常规 2 10_2012年超收安排及2013年预算平衡12.5" xfId="1760"/>
    <cellStyle name="强调文字颜色 3 4" xfId="1761"/>
    <cellStyle name="常规 2 7_2012年超收安排及2013年预算平衡12.5" xfId="1762"/>
    <cellStyle name="常规 2 11" xfId="1763"/>
    <cellStyle name="强调文字颜色 3 4 3" xfId="1764"/>
    <cellStyle name="常规 2 11 3" xfId="1765"/>
    <cellStyle name="常规 2 11 4" xfId="1766"/>
    <cellStyle name="好_贵州省2012年省本级预算调整项目明细表（一般预算支出）_2014年超收安排及2015年预算平衡(20141226)_2015年1—10月预算执行情况附表1" xfId="1767"/>
    <cellStyle name="常规 2 11 5" xfId="1768"/>
    <cellStyle name="好_2013年地方政府债券建议安排项目情况表._2013、2014年编审处结转、预留经费使用情况及处理建议、2014年追加情况、2015年预计新增_2015年1—10月预算执行情况附表（11.10）" xfId="1769"/>
    <cellStyle name="常规 2 11 6" xfId="1770"/>
    <cellStyle name="常规 2 11 7" xfId="1771"/>
    <cellStyle name="常规 2 11 8" xfId="1772"/>
    <cellStyle name="常规 2 11 9" xfId="1773"/>
    <cellStyle name="常规 2 11_2012年超收安排及2013年预算平衡12.5" xfId="1774"/>
    <cellStyle name="强调文字颜色 3 5" xfId="1775"/>
    <cellStyle name="常规 2 12" xfId="1776"/>
    <cellStyle name="强调文字颜色 3 5 2" xfId="1777"/>
    <cellStyle name="常规 2 12 2" xfId="1778"/>
    <cellStyle name="常规 2 12 3" xfId="1779"/>
    <cellStyle name="常规 2 12 4" xfId="1780"/>
    <cellStyle name="好_贵州省2012年省本级国有资本经营预算表（草案）_2013年省级预算平衡预测_2015年1—10月预算执行情况附表（修改）(1)" xfId="1781"/>
    <cellStyle name="常规 2 12 5" xfId="1782"/>
    <cellStyle name="常规 2 12 6" xfId="1783"/>
    <cellStyle name="常规 2 12 7" xfId="1784"/>
    <cellStyle name="常规 2 12 8" xfId="1785"/>
    <cellStyle name="常规 2 12 9" xfId="1786"/>
    <cellStyle name="常规 2 12_2012年超收安排及2013年预算平衡12.5" xfId="1787"/>
    <cellStyle name="强调文字颜色 3 6" xfId="1788"/>
    <cellStyle name="常规 2 13" xfId="1789"/>
    <cellStyle name="常规 2 13 2" xfId="1790"/>
    <cellStyle name="常规 2 13 3" xfId="1791"/>
    <cellStyle name="常规 2 13 4" xfId="1792"/>
    <cellStyle name="常规 2 13 5" xfId="1793"/>
    <cellStyle name="常规 2 13 6" xfId="1794"/>
    <cellStyle name="常规 2 13 7" xfId="1795"/>
    <cellStyle name="适中 2_贵州省本级调整预算表及预算平衡表2012.5.24" xfId="1796"/>
    <cellStyle name="常规 2 13 8" xfId="1797"/>
    <cellStyle name="常规 2 13 9" xfId="1798"/>
    <cellStyle name="常规 2 13_2012年超收安排及2013年预算平衡12.5" xfId="1799"/>
    <cellStyle name="常规 2 14" xfId="1800"/>
    <cellStyle name="常规 2 14 9" xfId="1801"/>
    <cellStyle name="常规 2 14_2012年超收安排及2013年预算平衡12.5" xfId="1802"/>
    <cellStyle name="常规 2 20" xfId="1803"/>
    <cellStyle name="常规 2 15" xfId="1804"/>
    <cellStyle name="常规 2 20 7" xfId="1805"/>
    <cellStyle name="常规 2 15 7" xfId="1806"/>
    <cellStyle name="强调文字颜色 4 3 3" xfId="1807"/>
    <cellStyle name="常规 2 20_2012年超收安排及2013年预算平衡12.5" xfId="1808"/>
    <cellStyle name="常规 2 15_2012年超收安排及2013年预算平衡12.5" xfId="1809"/>
    <cellStyle name="常规 2 21" xfId="1810"/>
    <cellStyle name="常规 2 16" xfId="1811"/>
    <cellStyle name="常规 2 21 4" xfId="1812"/>
    <cellStyle name="常规 2 16 4" xfId="1813"/>
    <cellStyle name="好_贵州省2012年省本级国有资本经营预算表（草案）_2012年及2013年省级预算平衡预测" xfId="1814"/>
    <cellStyle name="常规 2 21 5" xfId="1815"/>
    <cellStyle name="常规 2 16 5" xfId="1816"/>
    <cellStyle name="常规 2 21 6" xfId="1817"/>
    <cellStyle name="常规 2 16 6" xfId="1818"/>
    <cellStyle name="常规 2 21 7" xfId="1819"/>
    <cellStyle name="常规 2 16 7" xfId="1820"/>
    <cellStyle name="常规 2 21_2012年超收安排及2013年预算平衡12.5" xfId="1821"/>
    <cellStyle name="常规 2 16_2012年超收安排及2013年预算平衡12.5" xfId="1822"/>
    <cellStyle name="常规 2 22 3" xfId="1823"/>
    <cellStyle name="常规 2 17 3" xfId="1824"/>
    <cellStyle name="常规 2 22 5" xfId="1825"/>
    <cellStyle name="常规 2 17 5" xfId="1826"/>
    <cellStyle name="常规 2 22 6" xfId="1827"/>
    <cellStyle name="常规 2 17 6" xfId="1828"/>
    <cellStyle name="常规 2 22 7" xfId="1829"/>
    <cellStyle name="常规 2 17 7" xfId="1830"/>
    <cellStyle name="常规 2 23 2" xfId="1831"/>
    <cellStyle name="常规 2 18 2" xfId="1832"/>
    <cellStyle name="常规 2 23 3" xfId="1833"/>
    <cellStyle name="常规 2 18 3" xfId="1834"/>
    <cellStyle name="常规 2 23 4" xfId="1835"/>
    <cellStyle name="常规 2 18 4" xfId="1836"/>
    <cellStyle name="常规 2 23 5" xfId="1837"/>
    <cellStyle name="常规 2 18 5" xfId="1838"/>
    <cellStyle name="常规 2 23 6" xfId="1839"/>
    <cellStyle name="常规 2 18 6" xfId="1840"/>
    <cellStyle name="常规 2 23 7" xfId="1841"/>
    <cellStyle name="常规 2 18 7" xfId="1842"/>
    <cellStyle name="常规 2 23_2012年超收安排及2013年预算平衡12.5" xfId="1843"/>
    <cellStyle name="常规 2 18_2012年超收安排及2013年预算平衡12.5" xfId="1844"/>
    <cellStyle name="常规 2 24 2" xfId="1845"/>
    <cellStyle name="常规 2 19 2" xfId="1846"/>
    <cellStyle name="常规 2 24 3" xfId="1847"/>
    <cellStyle name="常规 2 19 3" xfId="1848"/>
    <cellStyle name="常规 2 24 4" xfId="1849"/>
    <cellStyle name="常规 2 19 4" xfId="1850"/>
    <cellStyle name="好_2011年一般预算支出结转及收回情况表（社保处3.8反馈预算处）_2014年超收安排及2015年预算平衡(20141226)_2015年1—10月预算执行情况附表" xfId="1851"/>
    <cellStyle name="常规 2 24 5" xfId="1852"/>
    <cellStyle name="常规 2 19 5" xfId="1853"/>
    <cellStyle name="常规 2 24 7" xfId="1854"/>
    <cellStyle name="常规 2 19 7" xfId="1855"/>
    <cellStyle name="常规 2 24_2012年超收安排及2013年预算平衡12.5" xfId="1856"/>
    <cellStyle name="常规 2 19_2012年超收安排及2013年预算平衡12.5" xfId="1857"/>
    <cellStyle name="常规 2 2" xfId="1858"/>
    <cellStyle name="常规 2 2 2" xfId="1859"/>
    <cellStyle name="常规 2 2 4" xfId="1860"/>
    <cellStyle name="常规 2 2 5" xfId="1861"/>
    <cellStyle name="常规 2 2 6" xfId="1862"/>
    <cellStyle name="输出 2_贵州省本级调整预算表及预算平衡表2012.5.24" xfId="1863"/>
    <cellStyle name="常规 2 2 8" xfId="1864"/>
    <cellStyle name="常规 2 2 9" xfId="1865"/>
    <cellStyle name="常规 2 2_2012年超收安排及2013年预算平衡12.5" xfId="1866"/>
    <cellStyle name="常规 2 25" xfId="1867"/>
    <cellStyle name="常规 2 26" xfId="1868"/>
    <cellStyle name="常规 2 27" xfId="1869"/>
    <cellStyle name="常规 2 28" xfId="1870"/>
    <cellStyle name="常规 2 29" xfId="1871"/>
    <cellStyle name="常规 2 3" xfId="1872"/>
    <cellStyle name="常规 2 3 2" xfId="1873"/>
    <cellStyle name="常规 2 3 3" xfId="1874"/>
    <cellStyle name="常规 2 3 4" xfId="1875"/>
    <cellStyle name="好_2012年收支预算简表_2014年厅大盘子预算下达情况表_2015年1—10月预算执行情况附表" xfId="1876"/>
    <cellStyle name="常规 2 3 5" xfId="1877"/>
    <cellStyle name="常规 2 3 7" xfId="1878"/>
    <cellStyle name="常规 2 3 8" xfId="1879"/>
    <cellStyle name="常规 2 3 9" xfId="1880"/>
    <cellStyle name="常规 2 3_2012年超收安排及2013年预算平衡12.5" xfId="1881"/>
    <cellStyle name="常规 2 4" xfId="1882"/>
    <cellStyle name="常规 2 4 2" xfId="1883"/>
    <cellStyle name="常规 2 4 3" xfId="1884"/>
    <cellStyle name="常规 2 4 4" xfId="1885"/>
    <cellStyle name="常规 2 4 5" xfId="1886"/>
    <cellStyle name="好_贵州省2012年省本级国有资本经营预算表（草案）_贵州省2013年省本级预算调整项目明细表（一般预算支出）_2014年超收安排及2015年预算平衡(20141226)_2015年1—10月预算执行情况附表" xfId="1887"/>
    <cellStyle name="好_附件2.2015年地方政府债券分配情况表_2015年1—10月预算执行情况附表（修改）(1)" xfId="1888"/>
    <cellStyle name="常规 2 4 6" xfId="1889"/>
    <cellStyle name="常规 2 4 7" xfId="1890"/>
    <cellStyle name="好_2012年收支预算简表_2013年公共财政预算支出结转2014年安排使用下达预算情况表" xfId="1891"/>
    <cellStyle name="常规 2 4 8" xfId="1892"/>
    <cellStyle name="常规 2 4 9" xfId="1893"/>
    <cellStyle name="好_2013年地方政府债券建议安排项目情况表._2015年1—10月预算执行情况附表（11.10）" xfId="1894"/>
    <cellStyle name="常规 2 4_2012年超收安排及2013年预算平衡12.5" xfId="1895"/>
    <cellStyle name="常规 2 5 2" xfId="1896"/>
    <cellStyle name="好_贵州省2012年省本级国有资本经营预算表（草案）_2013年省级预算平衡预测_2015年1—10月预算执行情况附表（11.10）" xfId="1897"/>
    <cellStyle name="常规 2 5 3" xfId="1898"/>
    <cellStyle name="常规 2 5 4" xfId="1899"/>
    <cellStyle name="常规 2 5 5" xfId="1900"/>
    <cellStyle name="常规 2 5 6" xfId="1901"/>
    <cellStyle name="常规 2 5 7" xfId="1902"/>
    <cellStyle name="常规 2 5 8" xfId="1903"/>
    <cellStyle name="常规 2 5 9" xfId="1904"/>
    <cellStyle name="常规 2 5_2012年超收安排及2013年预算平衡12.5" xfId="1905"/>
    <cellStyle name="常规 2 6" xfId="1906"/>
    <cellStyle name="常规 2 6 2" xfId="1907"/>
    <cellStyle name="常规 2 6 3" xfId="1908"/>
    <cellStyle name="好_2012年收支预算简表_2014年厅大盘子预算下达情况表_2015年1—10月预算执行情况附表（修改）(1)" xfId="1909"/>
    <cellStyle name="常规 2 6 4" xfId="1910"/>
    <cellStyle name="常规 2 6 5" xfId="1911"/>
    <cellStyle name="常规 2 6 6" xfId="1912"/>
    <cellStyle name="常规 2 6 7" xfId="1913"/>
    <cellStyle name="常规 2 7 3" xfId="1914"/>
    <cellStyle name="常规 2 7 5" xfId="1915"/>
    <cellStyle name="常规 2 7 6" xfId="1916"/>
    <cellStyle name="常规 2 7 7" xfId="1917"/>
    <cellStyle name="常规 2 7 8" xfId="1918"/>
    <cellStyle name="常规 2 7 9" xfId="1919"/>
    <cellStyle name="输入 2" xfId="1920"/>
    <cellStyle name="常规 2 8" xfId="1921"/>
    <cellStyle name="输入 2 2" xfId="1922"/>
    <cellStyle name="常规 2 8 2" xfId="1923"/>
    <cellStyle name="输入 2 3" xfId="1924"/>
    <cellStyle name="常规 2 8 3" xfId="1925"/>
    <cellStyle name="输入 2 5" xfId="1926"/>
    <cellStyle name="好_2011年省级一般预算支出结转2012年安排情况表0_2014年超收安排及2015年预算平衡(20141226)_2015年1—10月预算执行情况附表1" xfId="1927"/>
    <cellStyle name="常规 2 8 5" xfId="1928"/>
    <cellStyle name="输入 2 6" xfId="1929"/>
    <cellStyle name="好_调整预算下达10.31_2013、2014年编审处结转、预留经费使用情况及处理建议、2014年追加情况、2015年预计新增_2015年1—10月预算执行情况附表" xfId="1930"/>
    <cellStyle name="常规 2 8 6" xfId="1931"/>
    <cellStyle name="输入 2 7" xfId="1932"/>
    <cellStyle name="常规 2 8 7" xfId="1933"/>
    <cellStyle name="输入 2 8" xfId="1934"/>
    <cellStyle name="常规 2 8 8" xfId="1935"/>
    <cellStyle name="输入 2 9" xfId="1936"/>
    <cellStyle name="常规 2 8 9" xfId="1937"/>
    <cellStyle name="常规 2 8_2012年超收安排及2013年预算平衡12.5" xfId="1938"/>
    <cellStyle name="输入 3" xfId="1939"/>
    <cellStyle name="好_贵州省2013年省本级预算调整项目明细表（一般预算支出）_附表3.2015年省级一般公共预算年初预算安排建议表(20141224)_2015年1—10月预算执行情况附表（11.10）" xfId="1940"/>
    <cellStyle name="常规 2 9" xfId="1941"/>
    <cellStyle name="输入 3 2" xfId="1942"/>
    <cellStyle name="常规 2 9 2" xfId="1943"/>
    <cellStyle name="输入 3 3" xfId="1944"/>
    <cellStyle name="常规 2 9 3" xfId="1945"/>
    <cellStyle name="好_贵州省2012年省本级国有资本经营预算表（草案）" xfId="1946"/>
    <cellStyle name="常规 2 9 5" xfId="1947"/>
    <cellStyle name="常规 2 9 6" xfId="1948"/>
    <cellStyle name="常规 2 9 7" xfId="1949"/>
    <cellStyle name="常规 2 9 8" xfId="1950"/>
    <cellStyle name="常规 2 9 9" xfId="1951"/>
    <cellStyle name="常规 2 9_2012年超收安排及2013年预算平衡12.5" xfId="1952"/>
    <cellStyle name="常规 2_2011年全省及省本级平衡预测表" xfId="1953"/>
    <cellStyle name="常规 33" xfId="1954"/>
    <cellStyle name="常规 28" xfId="1955"/>
    <cellStyle name="常规 34" xfId="1956"/>
    <cellStyle name="常规 29" xfId="1957"/>
    <cellStyle name="输出 4 2" xfId="1958"/>
    <cellStyle name="强调文字颜色 2 3_贵州省本级调整预算表及预算平衡表2012.5.24" xfId="1959"/>
    <cellStyle name="常规 3" xfId="1960"/>
    <cellStyle name="常规 3 2" xfId="1961"/>
    <cellStyle name="常规 42" xfId="1962"/>
    <cellStyle name="常规 37" xfId="1963"/>
    <cellStyle name="常规 43" xfId="1964"/>
    <cellStyle name="常规 38" xfId="1965"/>
    <cellStyle name="输出 4 3" xfId="1966"/>
    <cellStyle name="常规 4" xfId="1967"/>
    <cellStyle name="常规 4 2" xfId="1968"/>
    <cellStyle name="常规 50" xfId="1969"/>
    <cellStyle name="常规 45" xfId="1970"/>
    <cellStyle name="常规 51" xfId="1971"/>
    <cellStyle name="常规 46" xfId="1972"/>
    <cellStyle name="好_2012年收支预算简表_贵州省2013年省本级预算调整项目明细表（一般预算支出）_2014年超收安排及2015年预算平衡(20141226)_2015年1—10月预算执行情况附表（11.10）" xfId="1973"/>
    <cellStyle name="常规 52" xfId="1974"/>
    <cellStyle name="常规 47" xfId="1975"/>
    <cellStyle name="常规 53" xfId="1976"/>
    <cellStyle name="常规 48" xfId="1977"/>
    <cellStyle name="常规 54" xfId="1978"/>
    <cellStyle name="常规 49" xfId="1979"/>
    <cellStyle name="常规 5" xfId="1980"/>
    <cellStyle name="常规 5 2" xfId="1981"/>
    <cellStyle name="常规 5_2014年超收安排及2015年预算平衡11.25" xfId="1982"/>
    <cellStyle name="常规 60" xfId="1983"/>
    <cellStyle name="常规 55" xfId="1984"/>
    <cellStyle name="常规 6 2" xfId="1985"/>
    <cellStyle name="好_贵州省本级调整预算表及预算平衡表2012.5.24_2013、2014年编审处结转、预留经费使用情况及处理建议、2014年追加情况、2015年预计新增_2015年1—10月预算执行情况附表（修改）(1)" xfId="1986"/>
    <cellStyle name="好_贵州省2013年省本级政府性基金收支预算表（草案，1月11日）_2014年超收安排及2015年预算平衡(20141226)_2015年1—10月预算执行情况附表" xfId="1987"/>
    <cellStyle name="常规 6_2014年超收安排及2015年预算平衡11.25" xfId="1988"/>
    <cellStyle name="注释 5 2" xfId="1989"/>
    <cellStyle name="常规 72" xfId="1990"/>
    <cellStyle name="常规 67" xfId="1991"/>
    <cellStyle name="常规 73" xfId="1992"/>
    <cellStyle name="常规 68" xfId="1993"/>
    <cellStyle name="好_贵州省2013年省本级预算调整项目明细表（一般预算支出）_附表3.2015年省级一般公共预算年初预算安排建议表(20141224)_2015年1—10月预算执行情况附表（修改）(1)" xfId="1994"/>
    <cellStyle name="常规 7" xfId="1995"/>
    <cellStyle name="常规 82" xfId="1996"/>
    <cellStyle name="常规 77" xfId="1997"/>
    <cellStyle name="常规 83" xfId="1998"/>
    <cellStyle name="常规 78" xfId="1999"/>
    <cellStyle name="常规 84" xfId="2000"/>
    <cellStyle name="常规 79" xfId="2001"/>
    <cellStyle name="常规 8" xfId="2002"/>
    <cellStyle name="常规 83 3" xfId="2003"/>
    <cellStyle name="强调文字颜色 1 3 2" xfId="2004"/>
    <cellStyle name="常规 83 4" xfId="2005"/>
    <cellStyle name="输出 2" xfId="2006"/>
    <cellStyle name="常规 85 2" xfId="2007"/>
    <cellStyle name="好_2012年收支预算简表_贵州省2013年省本级预算调整项目明细表（一般预算支出）(1)_2015年1—10月预算执行情况附表1" xfId="2008"/>
    <cellStyle name="常规 86 2" xfId="2009"/>
    <cellStyle name="常规 86 3" xfId="2010"/>
    <cellStyle name="计算 2_贵州省本级调整预算表及预算平衡表2012.5.24" xfId="2011"/>
    <cellStyle name="常规 87" xfId="2012"/>
    <cellStyle name="常规 88" xfId="2013"/>
    <cellStyle name="常规 9" xfId="2014"/>
    <cellStyle name="好_2011年一般预算支出结转及收回情况表（社保处3.8反馈预算处）_2013、2014年编审处结转、预留经费使用情况及处理建议、2014年追加情况、2015年预计新增_2015年1—10月预算执行情况附表（11.10）" xfId="2015"/>
    <cellStyle name="常规_2007.12（送人大）" xfId="2016"/>
    <cellStyle name="警告文本 2" xfId="2017"/>
    <cellStyle name="好_2013年结转及收回汇总" xfId="2018"/>
    <cellStyle name="常规_2007.12（送人大） 3 2 2 2" xfId="2019"/>
    <cellStyle name="常规_2007.12（送人大）_2014年省本级调整预算表7.3 2 2 2 2" xfId="2020"/>
    <cellStyle name="常规_2011省本级基金预算表（草案，提供预算处） 2" xfId="2021"/>
    <cellStyle name="常规_2011省本级基金预算表（草案，提供预算处） 2 2 2 2" xfId="2022"/>
    <cellStyle name="强调文字颜色 5 6" xfId="2023"/>
    <cellStyle name="好_贵州省2013年省本级政府性基金收支预算表（草案，1月11日）_2013、2014年编审处结转、预留经费使用情况及处理建议、2014年追加情况、2015年预计新增_2015年1—10月预算执行情况附表1" xfId="2024"/>
    <cellStyle name="常规_2012年政府收支分类科目" xfId="2025"/>
    <cellStyle name="常规_2013年决算附表" xfId="2026"/>
    <cellStyle name="常规_贵州省2012年1-10月省本级政府性基金预算收支完成情况表" xfId="2027"/>
    <cellStyle name="强调文字颜色 4 2 3" xfId="2028"/>
    <cellStyle name="常规_贵州省2012年1-10月省本级政府性基金预算收支完成情况表 2 2 2 2" xfId="2029"/>
    <cellStyle name="强调文字颜色 4 2" xfId="2030"/>
    <cellStyle name="常规_收预 2 2 2" xfId="2031"/>
    <cellStyle name="常规_支预" xfId="2032"/>
    <cellStyle name="常规_支预 2 2" xfId="2033"/>
    <cellStyle name="好_2011年一般预算支出结转及收回情况表（社保处3.8反馈预算处）_2014年超收安排及2015年预算平衡(20141226)_2015年1—10月预算执行情况附表（修改）(1)" xfId="2034"/>
    <cellStyle name="好 2" xfId="2035"/>
    <cellStyle name="好 2 2" xfId="2036"/>
    <cellStyle name="好 2 2 2" xfId="2037"/>
    <cellStyle name="好 2 2 3" xfId="2038"/>
    <cellStyle name="好 2 2 4" xfId="2039"/>
    <cellStyle name="好 2 2 5" xfId="2040"/>
    <cellStyle name="好 2 2_贵州省本级调整预算表及预算平衡表2012.5.24" xfId="2041"/>
    <cellStyle name="注释 2 3" xfId="2042"/>
    <cellStyle name="好 2 8" xfId="2043"/>
    <cellStyle name="注释 2 4" xfId="2044"/>
    <cellStyle name="好 2 9" xfId="2045"/>
    <cellStyle name="好 3" xfId="2046"/>
    <cellStyle name="好 3 2" xfId="2047"/>
    <cellStyle name="好 3_贵州省本级调整预算表及预算平衡表2012.5.24" xfId="2048"/>
    <cellStyle name="好 4" xfId="2049"/>
    <cellStyle name="好 5_贵州省本级调整预算表及预算平衡表2012.5.24" xfId="2050"/>
    <cellStyle name="好_2006-2011全国各省财政收支及经济指标(0327)" xfId="2051"/>
    <cellStyle name="好_2011年超收安排及2012年预算平衡" xfId="2052"/>
    <cellStyle name="好_贵州省2013年省本级政府性基金收支预算表（草案，1月11日）_2013、2014年编审处结转、预留经费使用情况及处理建议、2014年追加情况、2015年预计新增_2015年1—10月预算执行情况附表" xfId="2053"/>
    <cellStyle name="好_2011年结转-预算处" xfId="2054"/>
    <cellStyle name="好_2011年全省及省级财政经常性收入预测_2013、2014年编审处结转、预留经费使用情况及处理建议、2014年追加情况、2015年预计新增" xfId="2055"/>
    <cellStyle name="好_2011年全省及省级财政经常性收入预测_2013、2014年编审处结转、预留经费使用情况及处理建议、2014年追加情况、2015年预计新增_2015年1—10月预算执行情况附表" xfId="2056"/>
    <cellStyle name="好_2011年全省及省级财政经常性收入预测_2013、2014年编审处结转、预留经费使用情况及处理建议、2014年追加情况、2015年预计新增_2015年1—10月预算执行情况附表（修改）(1)" xfId="2057"/>
    <cellStyle name="好_2011年全省及省级财政经常性收入预测_2013、2014年编审处结转、预留经费使用情况及处理建议、2014年追加情况、2015年预计新增_2015年1—10月预算执行情况附表1" xfId="2058"/>
    <cellStyle name="好_2011年全省及省级财政经常性收入预测_2014年超收安排及2015年预算平衡(20141226)" xfId="2059"/>
    <cellStyle name="好_2011年全省及省级财政经常性收入预测_2014年超收安排及2015年预算平衡(20141226)_2015年1—10月预算执行情况附表（11.10）" xfId="2060"/>
    <cellStyle name="好_2011年全省及省级财政经常性收入预测_附表3.2015年省级一般公共预算年初预算安排建议表(20141224)" xfId="2061"/>
    <cellStyle name="好_2011年全省及省级财政经常性收入预测_附表3.2015年省级一般公共预算年初预算安排建议表(20141224)_2015年1—10月预算执行情况附表" xfId="2062"/>
    <cellStyle name="好_2011年省级一般预算支出结转2012年安排情况表0_2013、2014年编审处结转、预留经费使用情况及处理建议、2014年追加情况、2015年预计新增" xfId="2063"/>
    <cellStyle name="好_2011年省级一般预算支出结转2012年安排情况表0_2013、2014年编审处结转、预留经费使用情况及处理建议、2014年追加情况、2015年预计新增_2015年1—10月预算执行情况附表" xfId="2064"/>
    <cellStyle name="好_贵州省2012年省本级国有资本经营预算表（草案）_附表3.2015年省级一般公共预算年初预算安排建议表(20141224)_2015年1—10月预算执行情况附表" xfId="2065"/>
    <cellStyle name="好_2011年省级一般预算支出结转2012年安排情况表0_2013、2014年编审处结转、预留经费使用情况及处理建议、2014年追加情况、2015年预计新增_2015年1—10月预算执行情况附表（11.10）" xfId="2066"/>
    <cellStyle name="强调文字颜色 1 2 9" xfId="2067"/>
    <cellStyle name="好_2011年省级一般预算支出结转2012年安排情况表0_2013、2014年编审处结转、预留经费使用情况及处理建议、2014年追加情况、2015年预计新增_2015年1—10月预算执行情况附表（修改）(1)" xfId="2068"/>
    <cellStyle name="好_2011年省级一般预算支出结转2012年安排情况表0_2014年超收安排及2015年预算平衡(20141226)" xfId="2069"/>
    <cellStyle name="好_2011年省级一般预算支出结转2012年安排情况表0_2014年超收安排及2015年预算平衡(20141226)_2015年1—10月预算执行情况附表（11.10）" xfId="2070"/>
    <cellStyle name="好_2011年省级一般预算支出结转2012年安排情况表0_2014年超收安排及2015年预算平衡(20141226)_2015年1—10月预算执行情况附表（修改）(1)" xfId="2071"/>
    <cellStyle name="警告文本 2 4" xfId="2072"/>
    <cellStyle name="好_2011年省级一般预算支出结转2012年安排情况表0_附表3.2015年省级一般公共预算年初预算安排建议表(20141224)" xfId="2073"/>
    <cellStyle name="好_2011年省级一般预算支出结转2012年安排情况表0_附表3.2015年省级一般公共预算年初预算安排建议表(20141224)_2015年1—10月预算执行情况附表" xfId="2074"/>
    <cellStyle name="好_2011年省级一般预算支出结转2012年安排情况表0_附表3.2015年省级一般公共预算年初预算安排建议表(20141224)_2015年1—10月预算执行情况附表（修改）(1)" xfId="2075"/>
    <cellStyle name="好_2011年省级一般预算支出结转2012年安排情况表0_附表3.2015年省级一般公共预算年初预算安排建议表(20141224)_2015年1—10月预算执行情况附表1" xfId="2076"/>
    <cellStyle name="好_2011年一般预算支出结转及收回情况表（社保处3.8反馈预算处）" xfId="2077"/>
    <cellStyle name="好_2011年一般预算支出结转及收回情况表（社保处3.8反馈预算处）_2013、2014年编审处结转、预留经费使用情况及处理建议、2014年追加情况、2015年预计新增_2015年1—10月预算执行情况附表" xfId="2078"/>
    <cellStyle name="好_2011年一般预算支出结转及收回情况表（社保处3.8反馈预算处）_2013、2014年编审处结转、预留经费使用情况及处理建议、2014年追加情况、2015年预计新增_2015年1—10月预算执行情况附表（修改）(1)" xfId="2079"/>
    <cellStyle name="好_2011年一般预算支出结转及收回情况表（社保处3.8反馈预算处）_2013、2014年编审处结转、预留经费使用情况及处理建议、2014年追加情况、2015年预计新增_2015年1—10月预算执行情况附表1" xfId="2080"/>
    <cellStyle name="好_2011年一般预算支出结转及收回情况表（社保处3.8反馈预算处）_2014年超收安排及2015年预算平衡(20141226)" xfId="2081"/>
    <cellStyle name="汇总 4 3" xfId="2082"/>
    <cellStyle name="好_Xl0000169_2013、2014年编审处结转、预留经费使用情况及处理建议、2014年追加情况、2015年预计新增" xfId="2083"/>
    <cellStyle name="好_2011年一般预算支出结转及收回情况表（社保处3.8反馈预算处）_附表3.2015年省级一般公共预算年初预算安排建议表(20141224)_2015年1—10月预算执行情况附表" xfId="2084"/>
    <cellStyle name="好_2011年一般预算支出结转及收回情况表（社保处3.8反馈预算处）_附表3.2015年省级一般公共预算年初预算安排建议表(20141224)_2015年1—10月预算执行情况附表（11.10）" xfId="2085"/>
    <cellStyle name="汇总 5" xfId="2086"/>
    <cellStyle name="好_2011年一般预算支出结转及收回情况表（社保处3.8反馈预算处）_附表3.2015年省级一般公共预算年初预算安排建议表(20141224)_2015年1—10月预算执行情况附表（修改）(1)" xfId="2087"/>
    <cellStyle name="好_2011年一般预算支出结转及收回情况表（社保处3.8反馈预算处）_附表3.2015年省级一般公共预算年初预算安排建议表(20141224)_2015年1—10月预算执行情况附表1" xfId="2088"/>
    <cellStyle name="输入 2_贵州省本级调整预算表及预算平衡表2012.5.24" xfId="2089"/>
    <cellStyle name="好_2012年部门预算建议下达情况表" xfId="2090"/>
    <cellStyle name="好_2012年部门预算建议下达情况表_2013、2014年编审处结转、预留经费使用情况及处理建议、2014年追加情况、2015年预计新增" xfId="2091"/>
    <cellStyle name="好_2012年部门预算建议下达情况表_2013、2014年编审处结转、预留经费使用情况及处理建议、2014年追加情况、2015年预计新增_2015年1—10月预算执行情况附表" xfId="2092"/>
    <cellStyle name="好_2012年部门预算建议下达情况表_2013、2014年编审处结转、预留经费使用情况及处理建议、2014年追加情况、2015年预计新增_2015年1—10月预算执行情况附表（11.10）" xfId="2093"/>
    <cellStyle name="好_2012年部门预算建议下达情况表_2013、2014年编审处结转、预留经费使用情况及处理建议、2014年追加情况、2015年预计新增_2015年1—10月预算执行情况附表（修改）(1)" xfId="2094"/>
    <cellStyle name="好_2012年部门预算建议下达情况表_2013、2014年编审处结转、预留经费使用情况及处理建议、2014年追加情况、2015年预计新增_2015年1—10月预算执行情况附表1" xfId="2095"/>
    <cellStyle name="好_2012年部门预算建议下达情况表_2014年超收安排及2015年预算平衡(20141226)" xfId="2096"/>
    <cellStyle name="好_2012年部门预算建议下达情况表_2014年超收安排及2015年预算平衡(20141226)_2015年1—10月预算执行情况附表（11.10）" xfId="2097"/>
    <cellStyle name="好_2012年部门预算建议下达情况表_附表3.2015年省级一般公共预算年初预算安排建议表(20141224)_2015年1—10月预算执行情况附表（11.10）" xfId="2098"/>
    <cellStyle name="好_2012年全省及省级财政经常性收入测算" xfId="2099"/>
    <cellStyle name="好_2012年全省及省级财政经常性收入测算_2013、2014年编审处结转、预留经费使用情况及处理建议、2014年追加情况、2015年预计新增_2015年1—10月预算执行情况附表（11.10）" xfId="2100"/>
    <cellStyle name="好_2012年全省及省级财政经常性收入测算_2013、2014年编审处结转、预留经费使用情况及处理建议、2014年追加情况、2015年预计新增_2015年1—10月预算执行情况附表（修改）(1)" xfId="2101"/>
    <cellStyle name="好_2012年全省及省级财政经常性收入测算_2014年超收安排及2015年预算平衡(20141226)" xfId="2102"/>
    <cellStyle name="好_2012年全省及省级财政经常性收入测算_2014年超收安排及2015年预算平衡(20141226)_2015年1—10月预算执行情况附表" xfId="2103"/>
    <cellStyle name="好_2012年全省及省级财政经常性收入测算_2014年超收安排及2015年预算平衡(20141226)_2015年1—10月预算执行情况附表（修改）(1)" xfId="2104"/>
    <cellStyle name="好_2012年全省及省级财政经常性收入测算_2014年超收安排及2015年预算平衡(20141226)_2015年1—10月预算执行情况附表1" xfId="2105"/>
    <cellStyle name="好_2012年全省及省级财政经常性收入测算_2015年1—10月预算执行情况附表（11.10）" xfId="2106"/>
    <cellStyle name="好_2012年全省及省级财政经常性收入测算_2015年1—10月预算执行情况附表（修改）(1)" xfId="2107"/>
    <cellStyle name="好_2012年全省及省级财政经常性收入测算_2015年1—10月预算执行情况附表1" xfId="2108"/>
    <cellStyle name="好_2012年全省及省级财政经常性收入测算_附表3.2015年省级一般公共预算年初预算安排建议表(20141224)_2015年1—10月预算执行情况附表" xfId="2109"/>
    <cellStyle name="好_2012年全省及省级财政经常性收入测算_附表3.2015年省级一般公共预算年初预算安排建议表(20141224)_2015年1—10月预算执行情况附表（11.10）" xfId="2110"/>
    <cellStyle name="好_2012年全省及省级财政经常性收入测算_附表3.2015年省级一般公共预算年初预算安排建议表(20141224)_2015年1—10月预算执行情况附表1" xfId="2111"/>
    <cellStyle name="好_附表2：2012年调整部分预算项目情况表_附表3.2015年省级一般公共预算年初预算安排建议表(20141224)_2015年1—10月预算执行情况附表（11.10）" xfId="2112"/>
    <cellStyle name="好_2012年收支预算简表" xfId="2113"/>
    <cellStyle name="好_2012年收支预算简表_2012年及2013年省级预算平衡预测" xfId="2114"/>
    <cellStyle name="好_2012年收支预算简表_2012年及2013年省级预算平衡预测_2013、2014年编审处结转、预留经费使用情况及处理建议、2014年追加情况、2015年预计新增" xfId="2115"/>
    <cellStyle name="好_2012年收支预算简表_2012年及2013年省级预算平衡预测_2013、2014年编审处结转、预留经费使用情况及处理建议、2014年追加情况、2015年预计新增_2015年1—10月预算执行情况附表" xfId="2116"/>
    <cellStyle name="好_2012年收支预算简表_2012年及2013年省级预算平衡预测_2013、2014年编审处结转、预留经费使用情况及处理建议、2014年追加情况、2015年预计新增_2015年1—10月预算执行情况附表（11.10）" xfId="2117"/>
    <cellStyle name="好_2012年收支预算简表_2012年及2013年省级预算平衡预测_2013、2014年编审处结转、预留经费使用情况及处理建议、2014年追加情况、2015年预计新增_2015年1—10月预算执行情况附表（修改）(1)" xfId="2118"/>
    <cellStyle name="好_2012年收支预算简表_2012年及2013年省级预算平衡预测_2013、2014年编审处结转、预留经费使用情况及处理建议、2014年追加情况、2015年预计新增_2015年1—10月预算执行情况附表1" xfId="2119"/>
    <cellStyle name="好_2012年收支预算简表_2012年及2013年省级预算平衡预测_2014年超收安排及2015年预算平衡(20141226)" xfId="2120"/>
    <cellStyle name="好_2012年收支预算简表_2012年及2013年省级预算平衡预测_2014年超收安排及2015年预算平衡(20141226)_2015年1—10月预算执行情况附表" xfId="2121"/>
    <cellStyle name="好_2012年收支预算简表_2012年及2013年省级预算平衡预测_2014年超收安排及2015年预算平衡(20141226)_2015年1—10月预算执行情况附表（11.10）" xfId="2122"/>
    <cellStyle name="强调文字颜色 6 2 9" xfId="2123"/>
    <cellStyle name="好_2012年收支预算简表_2012年及2013年省级预算平衡预测_2014年超收安排及2015年预算平衡(20141226)_2015年1—10月预算执行情况附表（修改）(1)" xfId="2124"/>
    <cellStyle name="好_2012年收支预算简表_2012年及2013年省级预算平衡预测_2014年超收安排及2015年预算平衡(20141226)_2015年1—10月预算执行情况附表1" xfId="2125"/>
    <cellStyle name="好_2012年收支预算简表_2012年及2013年省级预算平衡预测_附表3.2015年省级一般公共预算年初预算安排建议表(20141224)" xfId="2126"/>
    <cellStyle name="好_2012年收支预算简表_2012年及2013年省级预算平衡预测_附表3.2015年省级一般公共预算年初预算安排建议表(20141224)_2015年1—10月预算执行情况附表" xfId="2127"/>
    <cellStyle name="好_2012年收支预算简表_2012年及2013年省级预算平衡预测_附表3.2015年省级一般公共预算年初预算安排建议表(20141224)_2015年1—10月预算执行情况附表（11.10）" xfId="2128"/>
    <cellStyle name="好_2012年收支预算简表_2013年预算平衡及分配表2013.1.10_附表3.2015年省级一般公共预算年初预算安排建议表(20141224)" xfId="2129"/>
    <cellStyle name="好_2012年收支预算简表_2012年及2013年省级预算平衡预测_附表3.2015年省级一般公共预算年初预算安排建议表(20141224)_2015年1—10月预算执行情况附表（修改）(1)" xfId="2130"/>
    <cellStyle name="好_2012年收支预算简表_2012年预算草案表s" xfId="2131"/>
    <cellStyle name="好_2012年收支预算简表_2012年预算草案表s_2013、2014年编审处结转、预留经费使用情况及处理建议、2014年追加情况、2015年预计新增" xfId="2132"/>
    <cellStyle name="好_2012年收支预算简表_2012年预算草案表s_2013、2014年编审处结转、预留经费使用情况及处理建议、2014年追加情况、2015年预计新增_2015年1—10月预算执行情况附表（11.10）" xfId="2133"/>
    <cellStyle name="好_2012年收支预算简表_2012年预算草案表s_2013、2014年编审处结转、预留经费使用情况及处理建议、2014年追加情况、2015年预计新增_2015年1—10月预算执行情况附表（修改）(1)" xfId="2134"/>
    <cellStyle name="好_2012年收支预算简表_2012年预算草案表s_2013、2014年编审处结转、预留经费使用情况及处理建议、2014年追加情况、2015年预计新增_2015年1—10月预算执行情况附表1" xfId="2135"/>
    <cellStyle name="好_调整预算下达10.31_附表3.2015年省级一般公共预算年初预算安排建议表(20141224)_2015年1—10月预算执行情况附表1" xfId="2136"/>
    <cellStyle name="好_2012年收支预算简表_2012年预算草案表s_2014年超收安排及2015年预算平衡(20141226)" xfId="2137"/>
    <cellStyle name="强调文字颜色 2 3 3" xfId="2138"/>
    <cellStyle name="好_2012年收支预算简表_2012年预算草案表s_2014年超收安排及2015年预算平衡(20141226)_2015年1—10月预算执行情况附表" xfId="2139"/>
    <cellStyle name="好_2012年收支预算简表_2012年预算草案表s_2014年超收安排及2015年预算平衡(20141226)_2015年1—10月预算执行情况附表（11.10）" xfId="2140"/>
    <cellStyle name="好_2012年收支预算简表_2012年预算草案表s_2014年超收安排及2015年预算平衡(20141226)_2015年1—10月预算执行情况附表（修改）(1)" xfId="2141"/>
    <cellStyle name="好_2012年收支预算简表_2012年预算草案表s_2014年超收安排及2015年预算平衡(20141226)_2015年1—10月预算执行情况附表1" xfId="2142"/>
    <cellStyle name="好_2012年收支预算简表_2012年预算草案表s_附表3.2015年省级一般公共预算年初预算安排建议表(20141224)" xfId="2143"/>
    <cellStyle name="好_2012年收支预算简表_2012年预算草案表s_附表3.2015年省级一般公共预算年初预算安排建议表(20141224)_2015年1—10月预算执行情况附表" xfId="2144"/>
    <cellStyle name="好_2012年收支预算简表_2012年预算草案表s_附表3.2015年省级一般公共预算年初预算安排建议表(20141224)_2015年1—10月预算执行情况附表（11.10）" xfId="2145"/>
    <cellStyle name="好_2012年收支预算简表_2012年预算草案表s_附表3.2015年省级一般公共预算年初预算安排建议表(20141224)_2015年1—10月预算执行情况附表（修改）(1)" xfId="2146"/>
    <cellStyle name="好_2012年收支预算简表_2012年预算草案表s_附件一：2013年1-10月预算执行情况附表11.19修改" xfId="2147"/>
    <cellStyle name="强调文字颜色 2 3" xfId="2148"/>
    <cellStyle name="好_2012年收支预算简表_2013、2014年编审处结转、预留经费使用情况及处理建议、2014年追加情况、2015年预计新增" xfId="2149"/>
    <cellStyle name="好_2012年收支预算简表_2013、2014年编审处结转、预留经费使用情况及处理建议、2014年追加情况、2015年预计新增_2015年1—10月预算执行情况附表" xfId="2150"/>
    <cellStyle name="好_2012年收支预算简表_2013、2014年编审处结转、预留经费使用情况及处理建议、2014年追加情况、2015年预计新增_2015年1—10月预算执行情况附表（11.10）" xfId="2151"/>
    <cellStyle name="好_2012年收支预算简表_2013、2014年编审处结转、预留经费使用情况及处理建议、2014年追加情况、2015年预计新增_2015年1—10月预算执行情况附表（修改）(1)" xfId="2152"/>
    <cellStyle name="好_2012年收支预算简表_2013、2014年编审处结转、预留经费使用情况及处理建议、2014年追加情况、2015年预计新增_2015年1—10月预算执行情况附表1" xfId="2153"/>
    <cellStyle name="好_2012年收支预算简表_2013年公共财政预算支出结转2014年安排使用下达预算情况表_2015年1—10月预算执行情况附表" xfId="2154"/>
    <cellStyle name="好_2012年收支预算简表_2013年公共财政预算支出结转2014年安排使用下达预算情况表_2015年1—10月预算执行情况附表（修改）(1)" xfId="2155"/>
    <cellStyle name="好_2012年收支预算简表_2013年省级预算平衡预测_2015年1—10月预算执行情况附表" xfId="2156"/>
    <cellStyle name="好_2012年收支预算简表_2013年省级预算平衡预测_2015年1—10月预算执行情况附表（11.10）" xfId="2157"/>
    <cellStyle name="好_2012年收支预算简表_2013年省级预算平衡预测_2015年1—10月预算执行情况附表（修改）(1)" xfId="2158"/>
    <cellStyle name="好_2012年收支预算简表_2013年省级预算平衡预测_2015年1—10月预算执行情况附表1" xfId="2159"/>
    <cellStyle name="好_2012年收支预算简表_2013年预算平衡及分配表2013.1.10" xfId="2160"/>
    <cellStyle name="好_2012年收支预算简表_2013年预算平衡及分配表2013.1.10_2013、2014年编审处结转、预留经费使用情况及处理建议、2014年追加情况、2015年预计新增" xfId="2161"/>
    <cellStyle name="链接单元格 3 2" xfId="2162"/>
    <cellStyle name="好_2012年收支预算简表_2013年预算平衡及分配表2013.1.10_2013、2014年编审处结转、预留经费使用情况及处理建议、2014年追加情况、2015年预计新增_2015年1—10月预算执行情况附表" xfId="2163"/>
    <cellStyle name="好_2012年收支预算简表_2013年预算平衡及分配表2013.1.10_2013、2014年编审处结转、预留经费使用情况及处理建议、2014年追加情况、2015年预计新增_2015年1—10月预算执行情况附表（11.10）" xfId="2164"/>
    <cellStyle name="好_2012年收支预算简表_2013年预算平衡及分配表2013.1.10_2014年超收安排及2015年预算平衡(20141226)" xfId="2165"/>
    <cellStyle name="好_2012年收支预算简表_2013年预算平衡及分配表2013.1.10_2014年超收安排及2015年预算平衡(20141226)_2015年1—10月预算执行情况附表" xfId="2166"/>
    <cellStyle name="好_2012年收支预算简表_2013年预算平衡及分配表2013.1.10_2014年超收安排及2015年预算平衡(20141226)_2015年1—10月预算执行情况附表（11.10）" xfId="2167"/>
    <cellStyle name="好_贵州省2012年省本级国有资本经营预算表（草案）_贵州省2013年省本级公共财政预算收入调整预算表（草案）-计算表11.21" xfId="2168"/>
    <cellStyle name="好_2012年收支预算简表_2013年预算平衡及分配表2013.1.10_2014年超收安排及2015年预算平衡(20141226)_2015年1—10月预算执行情况附表（修改）(1)" xfId="2169"/>
    <cellStyle name="好_2012年收支预算简表_2013年预算平衡及分配表2013.1.10_2014年超收安排及2015年预算平衡(20141226)_2015年1—10月预算执行情况附表1" xfId="2170"/>
    <cellStyle name="强调文字颜色 1 2 2 5" xfId="2171"/>
    <cellStyle name="好_2012年收支预算简表_2013年预算平衡及分配表2013.1.10_附表3.2015年省级一般公共预算年初预算安排建议表(20141224)_2015年1—10月预算执行情况附表" xfId="2172"/>
    <cellStyle name="好_2012年收支预算简表_2013年预算平衡及分配表2013.1.10_附表3.2015年省级一般公共预算年初预算安排建议表(20141224)_2015年1—10月预算执行情况附表（11.10）" xfId="2173"/>
    <cellStyle name="好_附件：2012年部门预算建议下达数_2014年超收安排及2015年预算平衡(20141226)" xfId="2174"/>
    <cellStyle name="好_2012年收支预算简表_2013年预算平衡及分配表2013.1.10_附表3.2015年省级一般公共预算年初预算安排建议表(20141224)_2015年1—10月预算执行情况附表（修改）(1)" xfId="2175"/>
    <cellStyle name="好_2012年收支预算简表_2013年预算平衡及分配表2013.1.10_附表3.2015年省级一般公共预算年初预算安排建议表(20141224)_2015年1—10月预算执行情况附表1" xfId="2176"/>
    <cellStyle name="好_2012年收支预算简表_2014年超收安排及2015年预算平衡(20141226)" xfId="2177"/>
    <cellStyle name="好_2013年超收安排及2014年预算平衡12.11(已加入)_附表3.2015年省级一般公共预算年初预算安排建议表(20141224)_2015年1—10月预算执行情况附表（11.10）" xfId="2178"/>
    <cellStyle name="好_2012年收支预算简表_2014年超收安排及2015年预算平衡(20141226)_2015年1—10月预算执行情况附表" xfId="2179"/>
    <cellStyle name="好_2012年收支预算简表_2014年超收安排及2015年预算平衡(20141226)_2015年1—10月预算执行情况附表（修改）(1)" xfId="2180"/>
    <cellStyle name="强调文字颜色 2 2 2" xfId="2181"/>
    <cellStyle name="好_2012年收支预算简表_2014年超收安排及2015年预算平衡(20141226)_2015年1—10月预算执行情况附表1" xfId="2182"/>
    <cellStyle name="好_2012年收支预算简表_2014年厅大盘子预算下达情况表_2015年1—10月预算执行情况附表1" xfId="2183"/>
    <cellStyle name="好_2012年收支预算简表_附表3.2015年省级一般公共预算年初预算安排建议表(20141224)" xfId="2184"/>
    <cellStyle name="好_2012年收支预算简表_附表3.2015年省级一般公共预算年初预算安排建议表(20141224)_2015年1—10月预算执行情况附表（11.10）" xfId="2185"/>
    <cellStyle name="好_2012年收支预算简表_附表3.2015年省级一般公共预算年初预算安排建议表(20141224)_2015年1—10月预算执行情况附表1" xfId="2186"/>
    <cellStyle name="好_2012年收支预算简表_附表7-9.2014-2015年地方政府债券分配情况表" xfId="2187"/>
    <cellStyle name="好_2012年收支预算简表_附表7-9.2014-2015年地方政府债券分配情况表_2015年1—10月预算执行情况附表" xfId="2188"/>
    <cellStyle name="强调文字颜色 3 2 2_贵州省本级调整预算表及预算平衡表2012.5.24" xfId="2189"/>
    <cellStyle name="好_2012年收支预算简表_附表7-9.2014-2015年地方政府债券分配情况表_2015年1—10月预算执行情况附表（修改）(1)" xfId="2190"/>
    <cellStyle name="好_2012年收支预算简表_附表7-9.2014-2015年地方政府债券分配情况表_2015年1—10月预算执行情况附表1" xfId="2191"/>
    <cellStyle name="解释性文本 3" xfId="2192"/>
    <cellStyle name="好_2012年收支预算简表_贵州省2013年省本级公共财政预算收入调整预算表（草案）-计算表11.21" xfId="2193"/>
    <cellStyle name="好_2013年超收安排及2014年预算平衡12.11(已加入)_附表3.2015年省级一般公共预算年初预算安排建议表(20141224)" xfId="2194"/>
    <cellStyle name="好_2012年收支预算简表_贵州省2013年省本级公共财政预算收入调整预算表（草案）-计算表11.21_2015年1—10月预算执行情况附表" xfId="2195"/>
    <cellStyle name="好_2012年收支预算简表_贵州省2013年省本级公共财政预算收入调整预算表（草案）-计算表11.21_2015年1—10月预算执行情况附表（11.10）" xfId="2196"/>
    <cellStyle name="好_2012年收支预算简表_贵州省2013年省本级公共财政预算收入调整预算表（草案）-计算表11.21_2015年1—10月预算执行情况附表（修改）(1)" xfId="2197"/>
    <cellStyle name="链接单元格 2 7" xfId="2198"/>
    <cellStyle name="好_2012年收支预算简表_贵州省2013年省本级预算调整项目明细表（一般预算支出）" xfId="2199"/>
    <cellStyle name="好_2012年收支预算简表_贵州省2013年省本级预算调整项目明细表（一般预算支出）(1)" xfId="2200"/>
    <cellStyle name="好_2012年收支预算简表_贵州省2013年省本级预算调整项目明细表（一般预算支出）(1)_2015年1—10月预算执行情况附表（11.10）" xfId="2201"/>
    <cellStyle name="好_2012年收支预算简表_贵州省2013年省本级预算调整项目明细表（一般预算支出）(1)_2015年1—10月预算执行情况附表（修改）(1)" xfId="2202"/>
    <cellStyle name="好_贵州省2013年省本级政府性基金收支预算表（草案，1月11日）" xfId="2203"/>
    <cellStyle name="好_2012年收支预算简表_贵州省2013年省本级预算调整项目明细表（一般预算支出）_2013、2014年编审处结转、预留经费使用情况及处理建议、2014年追加情况、2015年预计新增" xfId="2204"/>
    <cellStyle name="好_2012年收支预算简表_贵州省2013年省本级预算调整项目明细表（一般预算支出）_2013、2014年编审处结转、预留经费使用情况及处理建议、2014年追加情况、2015年预计新增_2015年1—10月预算执行情况附表" xfId="2205"/>
    <cellStyle name="好_2012年收支预算简表_贵州省2013年省本级预算调整项目明细表（一般预算支出）_2013、2014年编审处结转、预留经费使用情况及处理建议、2014年追加情况、2015年预计新增_2015年1—10月预算执行情况附表（11.10）" xfId="2206"/>
    <cellStyle name="好_2012年收支预算简表_贵州省2013年省本级预算调整项目明细表（一般预算支出）_2013、2014年编审处结转、预留经费使用情况及处理建议、2014年追加情况、2015年预计新增_2015年1—10月预算执行情况附表1" xfId="2207"/>
    <cellStyle name="好_2012年收支预算简表_贵州省2013年省本级预算调整项目明细表（一般预算支出）_2014年超收安排及2015年预算平衡(20141226)_2015年1—10月预算执行情况附表" xfId="2208"/>
    <cellStyle name="好_2012年收支预算简表_贵州省2013年省本级预算调整项目明细表（一般预算支出）_附表3.2015年省级一般公共预算年初预算安排建议表(20141224)" xfId="2209"/>
    <cellStyle name="好_2012年收支预算简表_贵州省2013年省本级预算调整项目明细表（一般预算支出）_附表3.2015年省级一般公共预算年初预算安排建议表(20141224)_2015年1—10月预算执行情况附表（11.10）" xfId="2210"/>
    <cellStyle name="好_2012年收支预算简表_贵州省2013年省本级预算调整项目明细表（一般预算支出）_附表3.2015年省级一般公共预算年初预算安排建议表(20141224)_2015年1—10月预算执行情况附表（修改）(1)" xfId="2211"/>
    <cellStyle name="汇总 2 9" xfId="2212"/>
    <cellStyle name="好_2012年政府收支分类科目" xfId="2213"/>
    <cellStyle name="好_2013年超收安排及2014年预算平衡12.11(已加入)" xfId="2214"/>
    <cellStyle name="好_2013年超收安排及2014年预算平衡12.11(已加入)_2013、2014年编审处结转、预留经费使用情况及处理建议、2014年追加情况、2015年预计新增" xfId="2215"/>
    <cellStyle name="好_2013年超收安排及2014年预算平衡12.11(已加入)_2013、2014年编审处结转、预留经费使用情况及处理建议、2014年追加情况、2015年预计新增_2015年1—10月预算执行情况附表1" xfId="2216"/>
    <cellStyle name="好_2013年超收安排及2014年预算平衡12.11(已加入)_2014年超收安排及2015年预算平衡(20141226)" xfId="2217"/>
    <cellStyle name="好_2013年超收安排及2014年预算平衡12.11(已加入)_2014年超收安排及2015年预算平衡(20141226)_2015年1—10月预算执行情况附表" xfId="2218"/>
    <cellStyle name="好_贵州省本级调整预算表及预算平衡表2012.5.24_2013、2014年编审处结转、预留经费使用情况及处理建议、2014年追加情况、2015年预计新增_2015年1—10月预算执行情况附表（11.10）" xfId="2219"/>
    <cellStyle name="好_2013年超收安排及2014年预算平衡12.11(已加入)_2014年超收安排及2015年预算平衡(20141226)_2015年1—10月预算执行情况附表（修改）(1)" xfId="2220"/>
    <cellStyle name="好_2013年超收安排及2014年预算平衡12.11(已加入)_2015年1—10月预算执行情况附表" xfId="2221"/>
    <cellStyle name="好_2013年超收安排及2014年预算平衡12.11(已加入)_2015年1—10月预算执行情况附表（11.10）" xfId="2222"/>
    <cellStyle name="好_2013年超收安排及2014年预算平衡12.11(已加入)_2015年1—10月预算执行情况附表（修改）(1)" xfId="2223"/>
    <cellStyle name="好_2013年超收安排及2014年预算平衡12.11(已加入)_2015年1—10月预算执行情况附表1" xfId="2224"/>
    <cellStyle name="好_副本Xl0000167_2014年超收安排及2015年预算平衡(20141226)_2015年1—10月预算执行情况附表（11.10）" xfId="2225"/>
    <cellStyle name="好_2013年超收安排及2014年预算平衡12.11(已加入)_附表3.2015年省级一般公共预算年初预算安排建议表(20141224)_2015年1—10月预算执行情况附表" xfId="2226"/>
    <cellStyle name="好_2013年大盘子预留预算执行情况12.31_2015年1—10月预算执行情况附表（11.10）" xfId="2227"/>
    <cellStyle name="好_2013年大盘子预留预算执行情况12.31_2015年1—10月预算执行情况附表（修改）(1)" xfId="2228"/>
    <cellStyle name="好_2013年大盘子预留预算执行情况12.31_2015年1—10月预算执行情况附表1" xfId="2229"/>
    <cellStyle name="好_2013年地方政府债券建议安排项目情况表" xfId="2230"/>
    <cellStyle name="好_2013年地方政府债券建议安排项目情况表._2013、2014年编审处结转、预留经费使用情况及处理建议、2014年追加情况、2015年预计新增" xfId="2231"/>
    <cellStyle name="好_2013年地方政府债券建议安排项目情况表._2013、2014年编审处结转、预留经费使用情况及处理建议、2014年追加情况、2015年预计新增_2015年1—10月预算执行情况附表（修改）(1)" xfId="2232"/>
    <cellStyle name="好_2013年地方政府债券建议安排项目情况表._2013、2014年编审处结转、预留经费使用情况及处理建议、2014年追加情况、2015年预计新增_2015年1—10月预算执行情况附表1" xfId="2233"/>
    <cellStyle name="好_2013年地方政府债券建议安排项目情况表._2014年超收安排及2015年预算平衡(20141226)" xfId="2234"/>
    <cellStyle name="好_调整预算下达10.31_2015年1—10月预算执行情况附表（11.10）" xfId="2235"/>
    <cellStyle name="好_2013年地方政府债券建议安排项目情况表._2014年超收安排及2015年预算平衡(20141226)_2015年1—10月预算执行情况附表（修改）(1)" xfId="2236"/>
    <cellStyle name="好_2013年地方政府债券建议安排项目情况表._2014年超收安排及2015年预算平衡(20141226)_2015年1—10月预算执行情况附表1" xfId="2237"/>
    <cellStyle name="好_2013年地方政府债券建议安排项目情况表._2015年1—10月预算执行情况附表" xfId="2238"/>
    <cellStyle name="好_2013年地方政府债券建议安排项目情况表._2015年1—10月预算执行情况附表1" xfId="2239"/>
    <cellStyle name="好_2013年地方政府债券建议安排项目情况表._附表3.2015年省级一般公共预算年初预算安排建议表(20141224)_2015年1—10月预算执行情况附表" xfId="2240"/>
    <cellStyle name="好_2013年地方政府债券建议安排项目情况表._附表3.2015年省级一般公共预算年初预算安排建议表(20141224)_2015年1—10月预算执行情况附表（11.10）" xfId="2241"/>
    <cellStyle name="好_2013年结转及收回汇总_2013、2014年编审处结转、预留经费使用情况及处理建议、2014年追加情况、2015年预计新增_2015年1—10月预算执行情况附表（11.10）" xfId="2242"/>
    <cellStyle name="好_2013年地方政府债券建议安排项目情况表._附表3.2015年省级一般公共预算年初预算安排建议表(20141224)_2015年1—10月预算执行情况附表（修改）(1)" xfId="2243"/>
    <cellStyle name="好_2013年地方政府债券建议安排项目情况表._附表3.2015年省级一般公共预算年初预算安排建议表(20141224)_2015年1—10月预算执行情况附表1" xfId="2244"/>
    <cellStyle name="好_2013年地方政府债券建议安排项目情况表_2015年1—10月预算执行情况附表" xfId="2245"/>
    <cellStyle name="好_2013年地方政府债券建议安排项目情况表_2015年1—10月预算执行情况附表（11.10）" xfId="2246"/>
    <cellStyle name="好_2013年地方政府债券建议安排项目情况表_2015年1—10月预算执行情况附表1" xfId="2247"/>
    <cellStyle name="好_2013年结转及收回汇总_2013、2014年编审处结转、预留经费使用情况及处理建议、2014年追加情况、2015年预计新增" xfId="2248"/>
    <cellStyle name="好_2013年结转及收回汇总_2013、2014年编审处结转、预留经费使用情况及处理建议、2014年追加情况、2015年预计新增_2015年1—10月预算执行情况附表（修改）(1)" xfId="2249"/>
    <cellStyle name="好_2013年结转及收回汇总_2013、2014年编审处结转、预留经费使用情况及处理建议、2014年追加情况、2015年预计新增_2015年1—10月预算执行情况附表1" xfId="2250"/>
    <cellStyle name="好_2013年结转及收回汇总_2015年1—10月预算执行情况附表（11.10）" xfId="2251"/>
    <cellStyle name="好_贵州省2012年省本级政府性基金收支预算表（草案）1.3_附表3.2015年省级一般公共预算年初预算安排建议表(20141224)_2015年1—10月预算执行情况附表（修改）(1)" xfId="2252"/>
    <cellStyle name="好_2013年省对下结算补助及其他一般性转移支付（截至2013.12.31）" xfId="2253"/>
    <cellStyle name="好_2013年省对下结算补助及其他一般性转移支付（截至2013.12.31）_2013、2014年编审处结转、预留经费使用情况及处理建议、2014年追加情况、2015年预计新增_2015年1—10月预算执行情况附表" xfId="2254"/>
    <cellStyle name="好_2013年省对下结算补助及其他一般性转移支付（截至2013.12.31）_2013、2014年编审处结转、预留经费使用情况及处理建议、2014年追加情况、2015年预计新增_2015年1—10月预算执行情况附表（11.10）" xfId="2255"/>
    <cellStyle name="好_Xl0000166" xfId="2256"/>
    <cellStyle name="好_2013年省对下结算补助及其他一般性转移支付（截至2013.12.31）_2013、2014年编审处结转、预留经费使用情况及处理建议、2014年追加情况、2015年预计新增_2015年1—10月预算执行情况附表（修改）(1)" xfId="2257"/>
    <cellStyle name="好_2013年省对下结算补助及其他一般性转移支付（截至2013.12.31）_2015年1—10月预算执行情况附表" xfId="2258"/>
    <cellStyle name="解释性文本 3 2" xfId="2259"/>
    <cellStyle name="好_2013年省对下结算补助及其他一般性转移支付（截至2013.12.31）_2015年1—10月预算执行情况附表（修改）(1)" xfId="2260"/>
    <cellStyle name="好_2013年省对下结算补助及其他一般性转移支付（截至2013.12.31）_2015年1—10月预算执行情况附表1" xfId="2261"/>
    <cellStyle name="好_2015年1—10月预算执行情况附表" xfId="2262"/>
    <cellStyle name="好_贵州省2012年省本级国有资本经营预算表（草案）_贵州省2013年省本级公共财政预算收入调整预算表（草案）-计算表11.21_2015年1—10月预算执行情况附表（修改）(1)" xfId="2263"/>
    <cellStyle name="好_2015年1—10月预算执行情况附表（11.10）" xfId="2264"/>
    <cellStyle name="好_2015年1—10月预算执行情况附表1" xfId="2265"/>
    <cellStyle name="好_2015年年初预算项目支出新增统计表（11月25日）_2015年1—10月预算执行情况附表" xfId="2266"/>
    <cellStyle name="强调文字颜色 6 2 3" xfId="2267"/>
    <cellStyle name="好_2015年年初预算项目支出新增统计表（11月25日）_2015年1—10月预算执行情况附表（11.10）" xfId="2268"/>
    <cellStyle name="好_2015年年初预算项目支出新增统计表（11月25日）_2015年1—10月预算执行情况附表（修改）(1)" xfId="2269"/>
    <cellStyle name="样式 1" xfId="2270"/>
    <cellStyle name="好_Xl0000166_2013、2014年编审处结转、预留经费使用情况及处理建议、2014年追加情况、2015年预计新增_2015年1—10月预算执行情况附表" xfId="2271"/>
    <cellStyle name="计算 2 2_贵州省本级调整预算表及预算平衡表2012.5.24" xfId="2272"/>
    <cellStyle name="好_Xl0000166_2013、2014年编审处结转、预留经费使用情况及处理建议、2014年追加情况、2015年预计新增_2015年1—10月预算执行情况附表（11.10）" xfId="2273"/>
    <cellStyle name="好_Xl0000166_2013、2014年编审处结转、预留经费使用情况及处理建议、2014年追加情况、2015年预计新增_2015年1—10月预算执行情况附表（修改）(1)" xfId="2274"/>
    <cellStyle name="好_Xl0000166_2014年超收安排及2015年预算平衡(20141226)" xfId="2275"/>
    <cellStyle name="好_Xl0000166_2014年超收安排及2015年预算平衡(20141226)_2015年1—10月预算执行情况附表" xfId="2276"/>
    <cellStyle name="好_Xl0000166_2014年超收安排及2015年预算平衡(20141226)_2015年1—10月预算执行情况附表（修改）(1)" xfId="2277"/>
    <cellStyle name="强调文字颜色 5 2 2 5" xfId="2278"/>
    <cellStyle name="好_Xl0000166_2014年超收安排及2015年预算平衡(20141226)_2015年1—10月预算执行情况附表1" xfId="2279"/>
    <cellStyle name="好_Xl0000166_附表3.2015年省级一般公共预算年初预算安排建议表(20141224)" xfId="2280"/>
    <cellStyle name="好_Xl0000166_附表3.2015年省级一般公共预算年初预算安排建议表(20141224)_2015年1—10月预算执行情况附表" xfId="2281"/>
    <cellStyle name="好_Xl0000166_附表3.2015年省级一般公共预算年初预算安排建议表(20141224)_2015年1—10月预算执行情况附表（11.10）" xfId="2282"/>
    <cellStyle name="好_Xl0000166_附表3.2015年省级一般公共预算年初预算安排建议表(20141224)_2015年1—10月预算执行情况附表（修改）(1)" xfId="2283"/>
    <cellStyle name="好_Xl0000166_附表3.2015年省级一般公共预算年初预算安排建议表(20141224)_2015年1—10月预算执行情况附表1" xfId="2284"/>
    <cellStyle name="好_Xl0000169" xfId="2285"/>
    <cellStyle name="好_Xl0000169_2013、2014年编审处结转、预留经费使用情况及处理建议、2014年追加情况、2015年预计新增_2015年1—10月预算执行情况附表" xfId="2286"/>
    <cellStyle name="好_Xl0000169_2013、2014年编审处结转、预留经费使用情况及处理建议、2014年追加情况、2015年预计新增_2015年1—10月预算执行情况附表（11.10）" xfId="2287"/>
    <cellStyle name="好_Xl0000169_2013、2014年编审处结转、预留经费使用情况及处理建议、2014年追加情况、2015年预计新增_2015年1—10月预算执行情况附表1" xfId="2288"/>
    <cellStyle name="好_贵州省2012年省本级国有资本经营预算表（草案）_2013年省级预算平衡预测_2015年1—10月预算执行情况附表" xfId="2289"/>
    <cellStyle name="好_Xl0000169_2014年超收安排及2015年预算平衡(20141226)" xfId="2290"/>
    <cellStyle name="好_上人代会附表" xfId="2291"/>
    <cellStyle name="好_Xl0000169_2014年超收安排及2015年预算平衡(20141226)_2015年1—10月预算执行情况附表" xfId="2292"/>
    <cellStyle name="汇总 3 2" xfId="2293"/>
    <cellStyle name="好_Xl0000169_2014年超收安排及2015年预算平衡(20141226)_2015年1—10月预算执行情况附表（11.10）" xfId="2294"/>
    <cellStyle name="好_Xl0000169_2014年超收安排及2015年预算平衡(20141226)_2015年1—10月预算执行情况附表1" xfId="2295"/>
    <cellStyle name="好_Xl0000169_附表3.2015年省级一般公共预算年初预算安排建议表(20141224)" xfId="2296"/>
    <cellStyle name="好_Xl0000169_附表3.2015年省级一般公共预算年初预算安排建议表(20141224)_2015年1—10月预算执行情况附表（11.10）" xfId="2297"/>
    <cellStyle name="好_Xl0000169_附表3.2015年省级一般公共预算年初预算安排建议表(20141224)_2015年1—10月预算执行情况附表1" xfId="2298"/>
    <cellStyle name="好_Xl0000200" xfId="2299"/>
    <cellStyle name="好_调整预算下达10.31" xfId="2300"/>
    <cellStyle name="好_调整预算下达10.31_2013、2014年编审处结转、预留经费使用情况及处理建议、2014年追加情况、2015年预计新增" xfId="2301"/>
    <cellStyle name="好_调整预算下达10.31_2013、2014年编审处结转、预留经费使用情况及处理建议、2014年追加情况、2015年预计新增_2015年1—10月预算执行情况附表（11.10）" xfId="2302"/>
    <cellStyle name="好_调整预算下达10.31_2013、2014年编审处结转、预留经费使用情况及处理建议、2014年追加情况、2015年预计新增_2015年1—10月预算执行情况附表（修改）(1)" xfId="2303"/>
    <cellStyle name="好_调整预算下达10.31_2013、2014年编审处结转、预留经费使用情况及处理建议、2014年追加情况、2015年预计新增_2015年1—10月预算执行情况附表1" xfId="2304"/>
    <cellStyle name="好_调整预算下达10.31_2014年超收安排及2015年预算平衡(20141226)_2015年1—10月预算执行情况附表（11.10）" xfId="2305"/>
    <cellStyle name="好_调整预算下达10.31_2014年超收安排及2015年预算平衡(20141226)_2015年1—10月预算执行情况附表（修改）(1)" xfId="2306"/>
    <cellStyle name="好_调整预算下达10.31_2014年超收安排及2015年预算平衡(20141226)_2015年1—10月预算执行情况附表1" xfId="2307"/>
    <cellStyle name="好_调整预算下达10.31_2015年1—10月预算执行情况附表" xfId="2308"/>
    <cellStyle name="好_调整预算下达10.31_附表3.2015年省级一般公共预算年初预算安排建议表(20141224)" xfId="2309"/>
    <cellStyle name="好_调整预算下达10.31_附表3.2015年省级一般公共预算年初预算安排建议表(20141224)_2015年1—10月预算执行情况附表" xfId="2310"/>
    <cellStyle name="好_调整预算下达10.31_附表3.2015年省级一般公共预算年初预算安排建议表(20141224)_2015年1—10月预算执行情况附表（11.10）" xfId="2311"/>
    <cellStyle name="注释 2 9" xfId="2312"/>
    <cellStyle name="好_调整预算下达10.31_附表3.2015年省级一般公共预算年初预算安排建议表(20141224)_2015年1—10月预算执行情况附表（修改）(1)" xfId="2313"/>
    <cellStyle name="好_附表" xfId="2314"/>
    <cellStyle name="好_附表_2013、2014年编审处结转、预留经费使用情况及处理建议、2014年追加情况、2015年预计新增" xfId="2315"/>
    <cellStyle name="好_附表_2013、2014年编审处结转、预留经费使用情况及处理建议、2014年追加情况、2015年预计新增_2015年1—10月预算执行情况附表（11.10）" xfId="2316"/>
    <cellStyle name="强调文字颜色 5 5_贵州省本级调整预算表及预算平衡表2012.5.24" xfId="2317"/>
    <cellStyle name="好_附表_2013、2014年编审处结转、预留经费使用情况及处理建议、2014年追加情况、2015年预计新增_2015年1—10月预算执行情况附表（修改）(1)" xfId="2318"/>
    <cellStyle name="好_附表_2013、2014年编审处结转、预留经费使用情况及处理建议、2014年追加情况、2015年预计新增_2015年1—10月预算执行情况附表1" xfId="2319"/>
    <cellStyle name="好_附表_2014年超收安排及2015年预算平衡(20141226)" xfId="2320"/>
    <cellStyle name="好_附表_2014年超收安排及2015年预算平衡(20141226)_2015年1—10月预算执行情况附表" xfId="2321"/>
    <cellStyle name="好_附表_2014年超收安排及2015年预算平衡(20141226)_2015年1—10月预算执行情况附表（11.10）" xfId="2322"/>
    <cellStyle name="好_附表_2014年超收安排及2015年预算平衡(20141226)_2015年1—10月预算执行情况附表（修改）(1)" xfId="2323"/>
    <cellStyle name="好_附表_2014年超收安排及2015年预算平衡(20141226)_2015年1—10月预算执行情况附表1" xfId="2324"/>
    <cellStyle name="好_附表_附表3.2015年省级一般公共预算年初预算安排建议表(20141224)_2015年1—10月预算执行情况附表（11.10）" xfId="2325"/>
    <cellStyle name="好_附表_附表3.2015年省级一般公共预算年初预算安排建议表(20141224)_2015年1—10月预算执行情况附表1" xfId="2326"/>
    <cellStyle name="好_附表2：2012年调整部分预算项目情况表_2013、2014年编审处结转、预留经费使用情况及处理建议、2014年追加情况、2015年预计新增_2015年1—10月预算执行情况附表" xfId="2327"/>
    <cellStyle name="好_附表2：2012年调整部分预算项目情况表_2013、2014年编审处结转、预留经费使用情况及处理建议、2014年追加情况、2015年预计新增_2015年1—10月预算执行情况附表（修改）(1)" xfId="2328"/>
    <cellStyle name="好_附表2：2012年调整部分预算项目情况表_2013、2014年编审处结转、预留经费使用情况及处理建议、2014年追加情况、2015年预计新增_2015年1—10月预算执行情况附表1" xfId="2329"/>
    <cellStyle name="好_附表2：2012年调整部分预算项目情况表_附表3.2015年省级一般公共预算年初预算安排建议表(20141224)_2015年1—10月预算执行情况附表" xfId="2330"/>
    <cellStyle name="强调文字颜色 1 6" xfId="2331"/>
    <cellStyle name="好_附表2：2012年调整部分预算项目情况表_附表3.2015年省级一般公共预算年初预算安排建议表(20141224)_2015年1—10月预算执行情况附表1" xfId="2332"/>
    <cellStyle name="好_附件：2012年部门预算建议下达数_2013、2014年编审处结转、预留经费使用情况及处理建议、2014年追加情况、2015年预计新增" xfId="2333"/>
    <cellStyle name="好_附件：2012年部门预算建议下达数_2013、2014年编审处结转、预留经费使用情况及处理建议、2014年追加情况、2015年预计新增_2015年1—10月预算执行情况附表" xfId="2334"/>
    <cellStyle name="好_附件：2012年部门预算建议下达数_2013、2014年编审处结转、预留经费使用情况及处理建议、2014年追加情况、2015年预计新增_2015年1—10月预算执行情况附表（11.10）" xfId="2335"/>
    <cellStyle name="好_附件：2012年部门预算建议下达数_2013、2014年编审处结转、预留经费使用情况及处理建议、2014年追加情况、2015年预计新增_2015年1—10月预算执行情况附表（修改）(1)" xfId="2336"/>
    <cellStyle name="好_贵州省2012年省本级预算调整项目明细表（一般预算支出）_2013、2014年编审处结转、预留经费使用情况及处理建议、2014年追加情况、2015年预计新增" xfId="2337"/>
    <cellStyle name="好_附件：2012年部门预算建议下达数_2013、2014年编审处结转、预留经费使用情况及处理建议、2014年追加情况、2015年预计新增_2015年1—10月预算执行情况附表1" xfId="2338"/>
    <cellStyle name="好_附件：2012年部门预算建议下达数_2014年超收安排及2015年预算平衡(20141226)_2015年1—10月预算执行情况附表（11.10）" xfId="2339"/>
    <cellStyle name="好_附件：2012年部门预算建议下达数_2014年超收安排及2015年预算平衡(20141226)_2015年1—10月预算执行情况附表（修改）(1)" xfId="2340"/>
    <cellStyle name="好_附件：2012年部门预算建议下达数_2014年超收安排及2015年预算平衡(20141226)_2015年1—10月预算执行情况附表1" xfId="2341"/>
    <cellStyle name="好_附件：2012年部门预算建议下达数_附表3.2015年省级一般公共预算年初预算安排建议表(20141224)" xfId="2342"/>
    <cellStyle name="好_附件：2012年部门预算建议下达数_附表3.2015年省级一般公共预算年初预算安排建议表(20141224)_2015年1—10月预算执行情况附表" xfId="2343"/>
    <cellStyle name="好_附件：2012年部门预算建议下达数_附表3.2015年省级一般公共预算年初预算安排建议表(20141224)_2015年1—10月预算执行情况附表（11.10）" xfId="2344"/>
    <cellStyle name="好_附件：2012年部门预算建议下达数_附表3.2015年省级一般公共预算年初预算安排建议表(20141224)_2015年1—10月预算执行情况附表（修改）(1)" xfId="2345"/>
    <cellStyle name="检查单元格 5_贵州省本级调整预算表及预算平衡表2012.5.24" xfId="2346"/>
    <cellStyle name="好_附件：2012年部门预算建议下达数_附表3.2015年省级一般公共预算年初预算安排建议表(20141224)_2015年1—10月预算执行情况附表1" xfId="2347"/>
    <cellStyle name="好_附件2.2015年地方政府债券分配情况表" xfId="2348"/>
    <cellStyle name="好_附件2.2015年地方政府债券分配情况表_2015年1—10月预算执行情况附表1" xfId="2349"/>
    <cellStyle name="好_附件一：2013年1-10月预算执行情况附表11.13" xfId="2350"/>
    <cellStyle name="好_复件 附件一：2014年1-10月预算执行情况附表11.12修改" xfId="2351"/>
    <cellStyle name="输出 6" xfId="2352"/>
    <cellStyle name="好_副本Xl0000167_2013、2014年编审处结转、预留经费使用情况及处理建议、2014年追加情况、2015年预计新增_2015年1—10月预算执行情况附表" xfId="2353"/>
    <cellStyle name="好_副本Xl0000167_2013、2014年编审处结转、预留经费使用情况及处理建议、2014年追加情况、2015年预计新增_2015年1—10月预算执行情况附表（11.10）" xfId="2354"/>
    <cellStyle name="好_副本Xl0000167_2013、2014年编审处结转、预留经费使用情况及处理建议、2014年追加情况、2015年预计新增_2015年1—10月预算执行情况附表（修改）(1)" xfId="2355"/>
    <cellStyle name="好_副本Xl0000167_2013、2014年编审处结转、预留经费使用情况及处理建议、2014年追加情况、2015年预计新增_2015年1—10月预算执行情况附表1" xfId="2356"/>
    <cellStyle name="好_副本Xl0000167_2014年超收安排及2015年预算平衡(20141226)" xfId="2357"/>
    <cellStyle name="好_副本Xl0000167_2014年超收安排及2015年预算平衡(20141226)_2015年1—10月预算执行情况附表" xfId="2358"/>
    <cellStyle name="好_副本Xl0000167_2014年超收安排及2015年预算平衡(20141226)_2015年1—10月预算执行情况附表（修改）(1)" xfId="2359"/>
    <cellStyle name="好_副本Xl0000167_2014年超收安排及2015年预算平衡(20141226)_2015年1—10月预算执行情况附表1" xfId="2360"/>
    <cellStyle name="强调文字颜色 5 5 2" xfId="2361"/>
    <cellStyle name="好_副本Xl0000167_附表3.2015年省级一般公共预算年初预算安排建议表(20141224)" xfId="2362"/>
    <cellStyle name="好_副本Xl0000167_附表3.2015年省级一般公共预算年初预算安排建议表(20141224)_2015年1—10月预算执行情况附表" xfId="2363"/>
    <cellStyle name="好_副本Xl0000167_附表3.2015年省级一般公共预算年初预算安排建议表(20141224)_2015年1—10月预算执行情况附表1" xfId="2364"/>
    <cellStyle name="好_贵州省2006年--2014年人均公共财政支出情况表及贵州省2006--2013年争取中央转移支付统计情况表(5)" xfId="2365"/>
    <cellStyle name="好_贵州省2006年--2014年人均公共财政支出情况表及贵州省2006--2013年争取中央转移支付统计情况表(5)_2015年1—10月预算执行情况附表（修改）(1)" xfId="2366"/>
    <cellStyle name="好_贵州省2006年--2014年人均公共财政支出情况表及贵州省2006--2013年争取中央转移支付统计情况表(5)_2015年1—10月预算执行情况附表1" xfId="2367"/>
    <cellStyle name="链接单元格 5" xfId="2368"/>
    <cellStyle name="好_贵州省2012年省本级国有资本经营预算表（草案）_2012年及2013年省级预算平衡预测_2013、2014年编审处结转、预留经费使用情况及处理建议、2014年追加情况、2015年预计新增_2015年1—10月预算执行情况附表" xfId="2369"/>
    <cellStyle name="好_贵州省2012年省本级国有资本经营预算表（草案）_2012年及2013年省级预算平衡预测_2013、2014年编审处结转、预留经费使用情况及处理建议、2014年追加情况、2015年预计新增_2015年1—10月预算执行情况附表（11.10）" xfId="2370"/>
    <cellStyle name="好_贵州省2012年省本级国有资本经营预算表（草案）_2012年及2013年省级预算平衡预测_2013、2014年编审处结转、预留经费使用情况及处理建议、2014年追加情况、2015年预计新增_2015年1—10月预算执行情况附表（修改）(1)" xfId="2371"/>
    <cellStyle name="好_贵州省2012年省本级国有资本经营预算表（草案）_2012年及2013年省级预算平衡预测_2013、2014年编审处结转、预留经费使用情况及处理建议、2014年追加情况、2015年预计新增_2015年1—10月预算执行情况附表1" xfId="2372"/>
    <cellStyle name="好_贵州省2012年省本级国有资本经营预算表（草案）_2012年及2013年省级预算平衡预测_2014年超收安排及2015年预算平衡(20141226)" xfId="2373"/>
    <cellStyle name="好_贵州省2012年省本级国有资本经营预算表（草案）_2012年及2013年省级预算平衡预测_2014年超收安排及2015年预算平衡(20141226)_2015年1—10月预算执行情况附表" xfId="2374"/>
    <cellStyle name="好_贵州省2012年省本级国有资本经营预算表（草案）_2012年及2013年省级预算平衡预测_2014年超收安排及2015年预算平衡(20141226)_2015年1—10月预算执行情况附表（修改）(1)" xfId="2375"/>
    <cellStyle name="好_贵州省2012年省本级国有资本经营预算表（草案）_2012年及2013年省级预算平衡预测_附表3.2015年省级一般公共预算年初预算安排建议表(20141224)" xfId="2376"/>
    <cellStyle name="好_贵州省2012年省本级国有资本经营预算表（草案）_2012年及2013年省级预算平衡预测_附表3.2015年省级一般公共预算年初预算安排建议表(20141224)_2015年1—10月预算执行情况附表" xfId="2377"/>
    <cellStyle name="好_贵州省2012年省本级国有资本经营预算表（草案）_2012年及2013年省级预算平衡预测_附表3.2015年省级一般公共预算年初预算安排建议表(20141224)_2015年1—10月预算执行情况附表（11.10）" xfId="2378"/>
    <cellStyle name="适中 2 2 2" xfId="2379"/>
    <cellStyle name="好_贵州省2012年省本级国有资本经营预算表（草案）_2012年及2013年省级预算平衡预测_附表3.2015年省级一般公共预算年初预算安排建议表(20141224)_2015年1—10月预算执行情况附表（修改）(1)" xfId="2380"/>
    <cellStyle name="好_贵州省2012年省本级国有资本经营预算表（草案）_2012年预算草案表s" xfId="2381"/>
    <cellStyle name="好_贵州省2012年省本级国有资本经营预算表（草案）_2012年预算草案表s_2014年超收安排及2015年预算平衡(20141226)" xfId="2382"/>
    <cellStyle name="好_贵州省2012年省本级国有资本经营预算表（草案）_2012年预算草案表s_2014年超收安排及2015年预算平衡(20141226)_2015年1—10月预算执行情况附表" xfId="2383"/>
    <cellStyle name="好_贵州省2012年省本级国有资本经营预算表（草案）_2012年预算草案表s_2014年超收安排及2015年预算平衡(20141226)_2015年1—10月预算执行情况附表（11.10）" xfId="2384"/>
    <cellStyle name="好_贵州省2012年省本级国有资本经营预算表（草案）_2012年预算草案表s_2014年超收安排及2015年预算平衡(20141226)_2015年1—10月预算执行情况附表1" xfId="2385"/>
    <cellStyle name="好_贵州省2012年省本级国有资本经营预算表（草案）_2012年预算草案表s_附表3.2015年省级一般公共预算年初预算安排建议表(20141224)" xfId="2386"/>
    <cellStyle name="好_贵州省2012年省本级国有资本经营预算表（草案）_2012年预算草案表s_附表3.2015年省级一般公共预算年初预算安排建议表(20141224)_2015年1—10月预算执行情况附表" xfId="2387"/>
    <cellStyle name="好_贵州省2012年省本级国有资本经营预算表（草案）_2012年预算草案表s_附表3.2015年省级一般公共预算年初预算安排建议表(20141224)_2015年1—10月预算执行情况附表1" xfId="2388"/>
    <cellStyle name="好_贵州省2012年省本级国有资本经营预算表（草案）_2013、2014年编审处结转、预留经费使用情况及处理建议、2014年追加情况、2015年预计新增_2015年1—10月预算执行情况附表" xfId="2389"/>
    <cellStyle name="好_贵州省2012年省本级国有资本经营预算表（草案）_2013、2014年编审处结转、预留经费使用情况及处理建议、2014年追加情况、2015年预计新增_2015年1—10月预算执行情况附表（11.10）" xfId="2390"/>
    <cellStyle name="好_贵州省2012年省本级国有资本经营预算表（草案）_2013、2014年编审处结转、预留经费使用情况及处理建议、2014年追加情况、2015年预计新增_2015年1—10月预算执行情况附表（修改）(1)" xfId="2391"/>
    <cellStyle name="好_贵州省2012年省本级国有资本经营预算表（草案）_2013、2014年编审处结转、预留经费使用情况及处理建议、2014年追加情况、2015年预计新增_2015年1—10月预算执行情况附表1" xfId="2392"/>
    <cellStyle name="好_贵州省2013年省本级政府性基金收支预算表（草案，1月11日）_附表3.2015年省级一般公共预算年初预算安排建议表(20141224)" xfId="2393"/>
    <cellStyle name="好_贵州省2012年省本级国有资本经营预算表（草案）_2013年公共财政预算支出结转2014年安排使用下达预算情况表" xfId="2394"/>
    <cellStyle name="好_贵州省2013年省本级政府性基金收支预算表（草案，1月11日）_附表3.2015年省级一般公共预算年初预算安排建议表(20141224)_2015年1—10月预算执行情况附表" xfId="2395"/>
    <cellStyle name="好_贵州省2012年省本级国有资本经营预算表（草案）_2013年公共财政预算支出结转2014年安排使用下达预算情况表_2015年1—10月预算执行情况附表" xfId="2396"/>
    <cellStyle name="好_贵州省2013年省本级政府性基金收支预算表（草案，1月11日）_附表3.2015年省级一般公共预算年初预算安排建议表(20141224)_2015年1—10月预算执行情况附表（11.10）" xfId="2397"/>
    <cellStyle name="好_贵州省2012年省本级国有资本经营预算表（草案）_2013年公共财政预算支出结转2014年安排使用下达预算情况表_2015年1—10月预算执行情况附表（11.10）" xfId="2398"/>
    <cellStyle name="好_贵州省2013年省本级政府性基金收支预算表（草案，1月11日）_附表3.2015年省级一般公共预算年初预算安排建议表(20141224)_2015年1—10月预算执行情况附表（修改）(1)" xfId="2399"/>
    <cellStyle name="好_贵州省2012年省本级国有资本经营预算表（草案）_2013年公共财政预算支出结转2014年安排使用下达预算情况表_2015年1—10月预算执行情况附表（修改）(1)" xfId="2400"/>
    <cellStyle name="好_贵州省2013年省本级政府性基金收支预算表（草案，1月11日）_附表3.2015年省级一般公共预算年初预算安排建议表(20141224)_2015年1—10月预算执行情况附表1" xfId="2401"/>
    <cellStyle name="好_贵州省2012年省本级国有资本经营预算表（草案）_2013年公共财政预算支出结转2014年安排使用下达预算情况表_2015年1—10月预算执行情况附表1" xfId="2402"/>
    <cellStyle name="好_贵州省2012年省本级国有资本经营预算表（草案）_2013年省级预算平衡预测" xfId="2403"/>
    <cellStyle name="好_贵州省2012年省本级国有资本经营预算表（草案）_2013年预算平衡及分配表2013.1.10" xfId="2404"/>
    <cellStyle name="警告文本 2 2 3" xfId="2405"/>
    <cellStyle name="汇总 2 2 4" xfId="2406"/>
    <cellStyle name="好_贵州省2012年省本级国有资本经营预算表（草案）_2013年预算平衡及分配表2013.1.10_2013、2014年编审处结转、预留经费使用情况及处理建议、2014年追加情况、2015年预计新增" xfId="2407"/>
    <cellStyle name="好_贵州省2012年省本级国有资本经营预算表（草案）_2013年预算平衡及分配表2013.1.10_2013、2014年编审处结转、预留经费使用情况及处理建议、2014年追加情况、2015年预计新增_2015年1—10月预算执行情况附表（11.10）" xfId="2408"/>
    <cellStyle name="好_贵州省2012年省本级国有资本经营预算表（草案）_2013年预算平衡及分配表2013.1.10_2013、2014年编审处结转、预留经费使用情况及处理建议、2014年追加情况、2015年预计新增_2015年1—10月预算执行情况附表（修改）(1)" xfId="2409"/>
    <cellStyle name="好_贵州省本级调整预算表及预算平衡表2012.5.24_2013、2014年编审处结转、预留经费使用情况及处理建议、2014年追加情况、2015年预计新增_2015年1—10月预算执行情况附表1" xfId="2410"/>
    <cellStyle name="好_贵州省2012年省本级国有资本经营预算表（草案）_2013年预算平衡及分配表2013.1.10_2014年超收安排及2015年预算平衡(20141226)" xfId="2411"/>
    <cellStyle name="强调文字颜色 2 5 2" xfId="2412"/>
    <cellStyle name="好_贵州省2012年省本级国有资本经营预算表（草案）_2013年预算平衡及分配表2013.1.10_2014年超收安排及2015年预算平衡(20141226)_2015年1—10月预算执行情况附表" xfId="2413"/>
    <cellStyle name="好_贵州省2012年省本级国有资本经营预算表（草案）_2013年预算平衡及分配表2013.1.10_2014年超收安排及2015年预算平衡(20141226)_2015年1—10月预算执行情况附表（11.10）" xfId="2414"/>
    <cellStyle name="好_贵州省2012年省本级国有资本经营预算表（草案）_2013年预算平衡及分配表2013.1.10_2014年超收安排及2015年预算平衡(20141226)_2015年1—10月预算执行情况附表1" xfId="2415"/>
    <cellStyle name="好_贵州省2012年省本级国有资本经营预算表（草案）_2013年预算平衡及分配表2013.1.10_附表3.2015年省级一般公共预算年初预算安排建议表(20141224)" xfId="2416"/>
    <cellStyle name="好_贵州省2012年省本级国有资本经营预算表（草案）_2013年预算平衡及分配表2013.1.10_附表3.2015年省级一般公共预算年初预算安排建议表(20141224)_2015年1—10月预算执行情况附表" xfId="2417"/>
    <cellStyle name="注释 2 8" xfId="2418"/>
    <cellStyle name="好_贵州省2012年省本级国有资本经营预算表（草案）_2013年预算平衡及分配表2013.1.10_附表3.2015年省级一般公共预算年初预算安排建议表(20141224)_2015年1—10月预算执行情况附表（11.10）" xfId="2419"/>
    <cellStyle name="好_贵州省2012年省本级国有资本经营预算表（草案）_2014年超收安排及2015年预算平衡(20141226)" xfId="2420"/>
    <cellStyle name="好_贵州省2012年省本级国有资本经营预算表（草案）_2014年超收安排及2015年预算平衡(20141226)_2015年1—10月预算执行情况附表（11.10）" xfId="2421"/>
    <cellStyle name="好_贵州省2012年省本级国有资本经营预算表（草案）_2014年超收安排及2015年预算平衡(20141226)_2015年1—10月预算执行情况附表（修改）(1)" xfId="2422"/>
    <cellStyle name="好_省级重大重大资金投入情况表12.13" xfId="2423"/>
    <cellStyle name="好_贵州省2012年省本级国有资本经营预算表（草案）_2014年超收安排及2015年预算平衡(20141226)_2015年1—10月预算执行情况附表1" xfId="2424"/>
    <cellStyle name="好_贵州省2012年省本级国有资本经营预算表（草案）_2014年厅大盘子预算下达情况表_2015年1—10月预算执行情况附表（11.10）" xfId="2425"/>
    <cellStyle name="好_贵州省2012年省本级国有资本经营预算表（草案）_2014年厅大盘子预算下达情况表_2015年1—10月预算执行情况附表（修改）(1)" xfId="2426"/>
    <cellStyle name="好_贵州省2012年省本级国有资本经营预算表（草案）_2014年厅大盘子预算下达情况表_2015年1—10月预算执行情况附表1" xfId="2427"/>
    <cellStyle name="好_贵州省2012年省本级国有资本经营预算表（草案）_附表3.2015年省级一般公共预算年初预算安排建议表(20141224)" xfId="2428"/>
    <cellStyle name="好_贵州省2012年省本级国有资本经营预算表（草案）_附表3.2015年省级一般公共预算年初预算安排建议表(20141224)_2015年1—10月预算执行情况附表（修改）(1)" xfId="2429"/>
    <cellStyle name="好_贵州省2012年省本级国有资本经营预算表（草案）_附表3.2015年省级一般公共预算年初预算安排建议表(20141224)_2015年1—10月预算执行情况附表1" xfId="2430"/>
    <cellStyle name="好_贵州省2012年省本级国有资本经营预算表（草案）_附表7-9.2014-2015年地方政府债券分配情况表_2015年1—10月预算执行情况附表（修改）(1)" xfId="2431"/>
    <cellStyle name="输入 4 3" xfId="2432"/>
    <cellStyle name="好_贵州省2012年省本级国有资本经营预算表（草案）_附表7-9.2014-2015年地方政府债券分配情况表_2015年1—10月预算执行情况附表1" xfId="2433"/>
    <cellStyle name="好_贵州省2012年省本级国有资本经营预算表（草案）_贵州省2013年省本级公共财政预算收入调整预算表（草案）-计算表11.21_2015年1—10月预算执行情况附表" xfId="2434"/>
    <cellStyle name="好_贵州省2012年省本级国有资本经营预算表（草案）_贵州省2013年省本级公共财政预算收入调整预算表（草案）-计算表11.21_2015年1—10月预算执行情况附表1" xfId="2435"/>
    <cellStyle name="好_贵州省2012年省本级国有资本经营预算表（草案）_贵州省2013年省本级预算调整项目明细表（一般预算支出）(1)" xfId="2436"/>
    <cellStyle name="好_贵州省2012年省本级国有资本经营预算表（草案）_贵州省2013年省本级预算调整项目明细表（一般预算支出）(1)_2015年1—10月预算执行情况附表" xfId="2437"/>
    <cellStyle name="好_贵州省2012年省本级国有资本经营预算表（草案）_贵州省2013年省本级预算调整项目明细表（一般预算支出）(1)_2015年1—10月预算执行情况附表（11.10）" xfId="2438"/>
    <cellStyle name="好_贵州省2012年省本级国有资本经营预算表（草案）_贵州省2013年省本级预算调整项目明细表（一般预算支出）(1)_2015年1—10月预算执行情况附表1" xfId="2439"/>
    <cellStyle name="好_贵州省2012年省本级国有资本经营预算表（草案）_贵州省2013年省本级预算调整项目明细表（一般预算支出）_2013、2014年编审处结转、预留经费使用情况及处理建议、2014年追加情况、2015年预计新增" xfId="2440"/>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 xfId="2441"/>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11.10）" xfId="2442"/>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修改）(1)" xfId="2443"/>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1" xfId="2444"/>
    <cellStyle name="好_贵州省2012年省本级国有资本经营预算表（草案）_贵州省2013年省本级预算调整项目明细表（一般预算支出）_2014年超收安排及2015年预算平衡(20141226)" xfId="2445"/>
    <cellStyle name="好_贵州省2012年省本级国有资本经营预算表（草案）_贵州省2013年省本级预算调整项目明细表（一般预算支出）_2014年超收安排及2015年预算平衡(20141226)_2015年1—10月预算执行情况附表（修改）(1)" xfId="2446"/>
    <cellStyle name="好_贵州省2012年省本级国有资本经营预算表（草案）_贵州省2013年省本级预算调整项目明细表（一般预算支出）_2014年超收安排及2015年预算平衡(20141226)_2015年1—10月预算执行情况附表1" xfId="2447"/>
    <cellStyle name="好_贵州省2012年省本级国有资本经营预算表（草案）_贵州省2013年省本级预算调整项目明细表（一般预算支出）_附表3.2015年省级一般公共预算年初预算安排建议表(20141224)" xfId="2448"/>
    <cellStyle name="好_贵州省2012年省本级国有资本经营预算表（草案）_贵州省2013年省本级预算调整项目明细表（一般预算支出）_附表3.2015年省级一般公共预算年初预算安排建议表(20141224)_2015年1—10月预算执行情况附表（11.10）" xfId="2449"/>
    <cellStyle name="好_贵州省2012年省本级国有资本经营预算表（草案）_贵州省2013年省本级预算调整项目明细表（一般预算支出）_附表3.2015年省级一般公共预算年初预算安排建议表(20141224)_2015年1—10月预算执行情况附表（修改）(1)" xfId="2450"/>
    <cellStyle name="好_贵州省2012年省本级国有资本经营预算表（草案）_贵州省2013年省本级预算调整项目明细表（一般预算支出）_附表3.2015年省级一般公共预算年初预算安排建议表(20141224)_2015年1—10月预算执行情况附表1" xfId="2451"/>
    <cellStyle name="好_贵州省2012年省本级预算调整项目明细表（一般预算支出）" xfId="2452"/>
    <cellStyle name="好_贵州省2012年省本级预算调整项目明细表（一般预算支出）_2013、2014年编审处结转、预留经费使用情况及处理建议、2014年追加情况、2015年预计新增_2015年1—10月预算执行情况附表" xfId="2453"/>
    <cellStyle name="好_贵州省2012年省本级预算调整项目明细表（一般预算支出）_2013、2014年编审处结转、预留经费使用情况及处理建议、2014年追加情况、2015年预计新增_2015年1—10月预算执行情况附表（11.10）" xfId="2454"/>
    <cellStyle name="好_贵州省2012年省本级预算调整项目明细表（一般预算支出）_2013、2014年编审处结转、预留经费使用情况及处理建议、2014年追加情况、2015年预计新增_2015年1—10月预算执行情况附表（修改）(1)" xfId="2455"/>
    <cellStyle name="计算 2" xfId="2456"/>
    <cellStyle name="好_贵州省2012年省本级预算调整项目明细表（一般预算支出）_2013、2014年编审处结转、预留经费使用情况及处理建议、2014年追加情况、2015年预计新增_2015年1—10月预算执行情况附表1" xfId="2457"/>
    <cellStyle name="好_贵州省2012年省本级预算调整项目明细表（一般预算支出）_2014年超收安排及2015年预算平衡(20141226)_2015年1—10月预算执行情况附表" xfId="2458"/>
    <cellStyle name="好_贵州省2012年省本级预算调整项目明细表（一般预算支出）_附表3.2015年省级一般公共预算年初预算安排建议表(20141224)_2015年1—10月预算执行情况附表" xfId="2459"/>
    <cellStyle name="好_贵州省2012年省本级预算调整项目明细表（一般预算支出）_附表3.2015年省级一般公共预算年初预算安排建议表(20141224)_2015年1—10月预算执行情况附表（11.10）" xfId="2460"/>
    <cellStyle name="好_贵州省2012年省本级预算调整项目明细表（一般预算支出）_附表3.2015年省级一般公共预算年初预算安排建议表(20141224)_2015年1—10月预算执行情况附表（修改）(1)" xfId="2461"/>
    <cellStyle name="好_贵州省2012年省本级预算调整项目明细表（一般预算支出）_附表3.2015年省级一般公共预算年初预算安排建议表(20141224)_2015年1—10月预算执行情况附表1" xfId="2462"/>
    <cellStyle name="好_贵州省2012年省本级政府性基金收支预算表（草案）1.3_2013、2014年编审处结转、预留经费使用情况及处理建议、2014年追加情况、2015年预计新增" xfId="2463"/>
    <cellStyle name="好_贵州省2012年省本级政府性基金收支预算表（草案）1.3_2013、2014年编审处结转、预留经费使用情况及处理建议、2014年追加情况、2015年预计新增_2015年1—10月预算执行情况附表" xfId="2464"/>
    <cellStyle name="检查单元格 2 3" xfId="2465"/>
    <cellStyle name="好_贵州省2012年省本级政府性基金收支预算表（草案）1.3_2013、2014年编审处结转、预留经费使用情况及处理建议、2014年追加情况、2015年预计新增_2015年1—10月预算执行情况附表（11.10）" xfId="2466"/>
    <cellStyle name="好_贵州省2012年省本级政府性基金收支预算表（草案）1.3_2013、2014年编审处结转、预留经费使用情况及处理建议、2014年追加情况、2015年预计新增_2015年1—10月预算执行情况附表（修改）(1)" xfId="2467"/>
    <cellStyle name="好_贵州省2012年省本级政府性基金收支预算表（草案）1.3_2013、2014年编审处结转、预留经费使用情况及处理建议、2014年追加情况、2015年预计新增_2015年1—10月预算执行情况附表1" xfId="2468"/>
    <cellStyle name="好_贵州省2012年省本级政府性基金收支预算表（草案）1.3_2014年超收安排及2015年预算平衡(20141226)" xfId="2469"/>
    <cellStyle name="强调文字颜色 1 2 7" xfId="2470"/>
    <cellStyle name="好_贵州省2012年省本级政府性基金收支预算表（草案）1.3_2014年超收安排及2015年预算平衡(20141226)_2015年1—10月预算执行情况附表" xfId="2471"/>
    <cellStyle name="好_贵州省2012年省本级政府性基金收支预算表（草案）1.3_2014年超收安排及2015年预算平衡(20141226)_2015年1—10月预算执行情况附表（11.10）" xfId="2472"/>
    <cellStyle name="好_贵州省2012年省本级政府性基金收支预算表（草案）1.3_2014年超收安排及2015年预算平衡(20141226)_2015年1—10月预算执行情况附表（修改）(1)" xfId="2473"/>
    <cellStyle name="好_贵州省2012年省本级政府性基金收支预算表（草案）1.3_2014年超收安排及2015年预算平衡(20141226)_2015年1—10月预算执行情况附表1" xfId="2474"/>
    <cellStyle name="好_贵州省2012年省本级政府性基金收支预算表（草案）1.3_附表3.2015年省级一般公共预算年初预算安排建议表(20141224)_2015年1—10月预算执行情况附表" xfId="2475"/>
    <cellStyle name="好_贵州省2012年省本级政府性基金收支预算表（草案）1.3_附表3.2015年省级一般公共预算年初预算安排建议表(20141224)_2015年1—10月预算执行情况附表（11.10）" xfId="2476"/>
    <cellStyle name="好_贵州省2012年省本级政府性基金收支预算表（草案）1.3_附表3.2015年省级一般公共预算年初预算安排建议表(20141224)_2015年1—10月预算执行情况附表1" xfId="2477"/>
    <cellStyle name="好_贵州省2013年省本级预算调整项目明细表（一般预算支出）" xfId="2478"/>
    <cellStyle name="好_贵州省2013年省本级预算调整项目明细表（一般预算支出）(1)" xfId="2479"/>
    <cellStyle name="好_贵州省2013年省本级预算调整项目明细表（一般预算支出）(1)_2015年1—10月预算执行情况附表（11.10）" xfId="2480"/>
    <cellStyle name="好_贵州省2013年省本级预算调整项目明细表（一般预算支出）(1)_2015年1—10月预算执行情况附表（修改）(1)" xfId="2481"/>
    <cellStyle name="警告文本 2 7" xfId="2482"/>
    <cellStyle name="好_贵州省2013年省本级预算调整项目明细表（一般预算支出）(1)_2015年1—10月预算执行情况附表1" xfId="2483"/>
    <cellStyle name="好_贵州省2013年省本级预算调整项目明细表（一般预算支出）_2013、2014年编审处结转、预留经费使用情况及处理建议、2014年追加情况、2015年预计新增" xfId="2484"/>
    <cellStyle name="计算 2 4" xfId="2485"/>
    <cellStyle name="好_贵州省2013年省本级预算调整项目明细表（一般预算支出）_2013、2014年编审处结转、预留经费使用情况及处理建议、2014年追加情况、2015年预计新增_2015年1—10月预算执行情况附表" xfId="2486"/>
    <cellStyle name="强调文字颜色 1 5_贵州省本级调整预算表及预算平衡表2012.5.24" xfId="2487"/>
    <cellStyle name="好_贵州省2013年省本级预算调整项目明细表（一般预算支出）_2013、2014年编审处结转、预留经费使用情况及处理建议、2014年追加情况、2015年预计新增_2015年1—10月预算执行情况附表（11.10）" xfId="2488"/>
    <cellStyle name="好_贵州省2013年省本级预算调整项目明细表（一般预算支出）_2013、2014年编审处结转、预留经费使用情况及处理建议、2014年追加情况、2015年预计新增_2015年1—10月预算执行情况附表（修改）(1)" xfId="2489"/>
    <cellStyle name="好_贵州省2013年省本级预算调整项目明细表（一般预算支出）_2013、2014年编审处结转、预留经费使用情况及处理建议、2014年追加情况、2015年预计新增_2015年1—10月预算执行情况附表1" xfId="2490"/>
    <cellStyle name="好_贵州省2013年省本级预算调整项目明细表（一般预算支出）_2014年超收安排及2015年预算平衡(20141226)" xfId="2491"/>
    <cellStyle name="好_贵州省2013年省本级预算调整项目明细表（一般预算支出）_2014年超收安排及2015年预算平衡(20141226)_2015年1—10月预算执行情况附表" xfId="2492"/>
    <cellStyle name="好_贵州省2013年省本级预算调整项目明细表（一般预算支出）_2014年超收安排及2015年预算平衡(20141226)_2015年1—10月预算执行情况附表（修改）(1)" xfId="2493"/>
    <cellStyle name="好_贵州省2013年省本级预算调整项目明细表（一般预算支出）_2014年超收安排及2015年预算平衡(20141226)_2015年1—10月预算执行情况附表1" xfId="2494"/>
    <cellStyle name="计算 3_贵州省本级调整预算表及预算平衡表2012.5.24" xfId="2495"/>
    <cellStyle name="好_贵州省2013年省本级预算调整项目明细表（一般预算支出）_附表3.2015年省级一般公共预算年初预算安排建议表(20141224)" xfId="2496"/>
    <cellStyle name="好_贵州省2013年省本级预算调整项目明细表（一般预算支出）_附表3.2015年省级一般公共预算年初预算安排建议表(20141224)_2015年1—10月预算执行情况附表" xfId="2497"/>
    <cellStyle name="好_贵州省2013年省本级政府性基金收支预算表（草案，1月11日）_2013、2014年编审处结转、预留经费使用情况及处理建议、2014年追加情况、2015年预计新增_2015年1—10月预算执行情况附表（11.10）" xfId="2498"/>
    <cellStyle name="输入 5" xfId="2499"/>
    <cellStyle name="好_贵州省2013年省本级政府性基金收支预算表（草案，1月11日）_2013、2014年编审处结转、预留经费使用情况及处理建议、2014年追加情况、2015年预计新增_2015年1—10月预算执行情况附表（修改）(1)" xfId="2500"/>
    <cellStyle name="好_贵州省2013年省本级政府性基金收支预算表（草案，1月11日）_2014年超收安排及2015年预算平衡(20141226)" xfId="2501"/>
    <cellStyle name="好_贵州省2013年省本级政府性基金收支预算表（草案，1月11日）_2014年超收安排及2015年预算平衡(20141226)_2015年1—10月预算执行情况附表（11.10）" xfId="2502"/>
    <cellStyle name="好_贵州省2013年省本级政府性基金收支预算表（草案，1月11日）_2014年超收安排及2015年预算平衡(20141226)_2015年1—10月预算执行情况附表1" xfId="2503"/>
    <cellStyle name="好_贵州省2013年省本级政府性基金收支预算表（草案，1月11日）_附件一：2013年1-10月预算执行情况附表11.19修改" xfId="2504"/>
    <cellStyle name="强调文字颜色 3 5_贵州省本级调整预算表及预算平衡表2012.5.24" xfId="2505"/>
    <cellStyle name="好_贵州省2013年完善省以下分税制财政体制改革前后各级税收收入分享比例表" xfId="2506"/>
    <cellStyle name="好_贵州省本级调整预算表及预算平衡表2012.5.24" xfId="2507"/>
    <cellStyle name="检查单元格 2 8" xfId="2508"/>
    <cellStyle name="好_贵州省本级调整预算表及预算平衡表2012.5.24_2013、2014年编审处结转、预留经费使用情况及处理建议、2014年追加情况、2015年预计新增" xfId="2509"/>
    <cellStyle name="好_贵州省本级调整预算表及预算平衡表2012.5.24_2013、2014年编审处结转、预留经费使用情况及处理建议、2014年追加情况、2015年预计新增_2015年1—10月预算执行情况附表" xfId="2510"/>
    <cellStyle name="好_贵州省本级调整预算表及预算平衡表2012.5.24_2014年超收安排及2015年预算平衡(20141226)" xfId="2511"/>
    <cellStyle name="好_贵州省本级调整预算表及预算平衡表2012.5.24_2014年超收安排及2015年预算平衡(20141226)_2015年1—10月预算执行情况附表" xfId="2512"/>
    <cellStyle name="好_贵州省本级调整预算表及预算平衡表2012.5.24_2014年超收安排及2015年预算平衡(20141226)_2015年1—10月预算执行情况附表（修改）(1)" xfId="2513"/>
    <cellStyle name="好_贵州省本级调整预算表及预算平衡表2012.5.24_2014年超收安排及2015年预算平衡(20141226)_2015年1—10月预算执行情况附表1" xfId="2514"/>
    <cellStyle name="好_贵州省本级调整预算表及预算平衡表2012.5.24_附表3.2015年省级一般公共预算年初预算安排建议表(20141224)" xfId="2515"/>
    <cellStyle name="输出 2 8" xfId="2516"/>
    <cellStyle name="好_贵州省本级调整预算表及预算平衡表2012.5.24_附表3.2015年省级一般公共预算年初预算安排建议表(20141224)_2015年1—10月预算执行情况附表" xfId="2517"/>
    <cellStyle name="解释性文本 4 2" xfId="2518"/>
    <cellStyle name="好_贵州省本级调整预算表及预算平衡表2012.5.24_附表3.2015年省级一般公共预算年初预算安排建议表(20141224)_2015年1—10月预算执行情况附表（修改）(1)" xfId="2519"/>
    <cellStyle name="检查单元格 4 3" xfId="2520"/>
    <cellStyle name="好_贵州省本级调整预算表及预算平衡表2012.5.24_附表3.2015年省级一般公共预算年初预算安排建议表(20141224)_2015年1—10月预算执行情况附表1" xfId="2521"/>
    <cellStyle name="普通_97-917" xfId="2522"/>
    <cellStyle name="好_省级重大重大资金投入情况表12.13_2015年1—10月预算执行情况附表（11.10）" xfId="2523"/>
    <cellStyle name="好_省级重大重大资金投入情况表12.13_2015年1—10月预算执行情况附表1" xfId="2524"/>
    <cellStyle name="汇总 2" xfId="2525"/>
    <cellStyle name="强调文字颜色 4 2 7" xfId="2526"/>
    <cellStyle name="汇总 2 2" xfId="2527"/>
    <cellStyle name="汇总 2 2 2" xfId="2528"/>
    <cellStyle name="警告文本 2 2 2" xfId="2529"/>
    <cellStyle name="汇总 2 2 3" xfId="2530"/>
    <cellStyle name="强调文字颜色 5 3 2" xfId="2531"/>
    <cellStyle name="警告文本 2 2 4" xfId="2532"/>
    <cellStyle name="汇总 2 2 5" xfId="2533"/>
    <cellStyle name="强调文字颜色 4 2 8" xfId="2534"/>
    <cellStyle name="汇总 2 3" xfId="2535"/>
    <cellStyle name="汇总 2 6" xfId="2536"/>
    <cellStyle name="汇总 2 7" xfId="2537"/>
    <cellStyle name="汇总 2 8" xfId="2538"/>
    <cellStyle name="汇总 3" xfId="2539"/>
    <cellStyle name="汇总 3 3" xfId="2540"/>
    <cellStyle name="汇总 4" xfId="2541"/>
    <cellStyle name="汇总 4 2" xfId="2542"/>
    <cellStyle name="汇总 5 2" xfId="2543"/>
    <cellStyle name="汇总 6" xfId="2544"/>
    <cellStyle name="计算 2 2" xfId="2545"/>
    <cellStyle name="检查单元格 2 2_贵州省本级调整预算表及预算平衡表2012.5.24" xfId="2546"/>
    <cellStyle name="计算 2 2 2" xfId="2547"/>
    <cellStyle name="计算 2 2 4" xfId="2548"/>
    <cellStyle name="计算 2 2 5" xfId="2549"/>
    <cellStyle name="计算 2 5" xfId="2550"/>
    <cellStyle name="计算 2 6" xfId="2551"/>
    <cellStyle name="计算 2 7" xfId="2552"/>
    <cellStyle name="计算 2 8" xfId="2553"/>
    <cellStyle name="计算 3" xfId="2554"/>
    <cellStyle name="计算 3 3" xfId="2555"/>
    <cellStyle name="计算 4 2" xfId="2556"/>
    <cellStyle name="计算 4 3" xfId="2557"/>
    <cellStyle name="计算 4_贵州省本级调整预算表及预算平衡表2012.5.24" xfId="2558"/>
    <cellStyle name="计算 5_贵州省本级调整预算表及预算平衡表2012.5.24" xfId="2559"/>
    <cellStyle name="计算 6" xfId="2560"/>
    <cellStyle name="检查单元格 2" xfId="2561"/>
    <cellStyle name="检查单元格 2 2" xfId="2562"/>
    <cellStyle name="检查单元格 2 4" xfId="2563"/>
    <cellStyle name="检查单元格 2 5" xfId="2564"/>
    <cellStyle name="检查单元格 2 6" xfId="2565"/>
    <cellStyle name="检查单元格 2 7" xfId="2566"/>
    <cellStyle name="检查单元格 2 9" xfId="2567"/>
    <cellStyle name="检查单元格 2_贵州省本级调整预算表及预算平衡表2012.5.24" xfId="2568"/>
    <cellStyle name="检查单元格 3 2" xfId="2569"/>
    <cellStyle name="检查单元格 3 3" xfId="2570"/>
    <cellStyle name="检查单元格 3_贵州省本级调整预算表及预算平衡表2012.5.24" xfId="2571"/>
    <cellStyle name="检查单元格 4" xfId="2572"/>
    <cellStyle name="检查单元格 4 2" xfId="2573"/>
    <cellStyle name="检查单元格 4_贵州省本级调整预算表及预算平衡表2012.5.24" xfId="2574"/>
    <cellStyle name="检查单元格 5" xfId="2575"/>
    <cellStyle name="解释性文本 2" xfId="2576"/>
    <cellStyle name="解释性文本 2 2" xfId="2577"/>
    <cellStyle name="解释性文本 2 3" xfId="2578"/>
    <cellStyle name="解释性文本 2 5" xfId="2579"/>
    <cellStyle name="解释性文本 2 6" xfId="2580"/>
    <cellStyle name="解释性文本 2 8" xfId="2581"/>
    <cellStyle name="解释性文本 3 3" xfId="2582"/>
    <cellStyle name="解释性文本 4" xfId="2583"/>
    <cellStyle name="解释性文本 4 3" xfId="2584"/>
    <cellStyle name="警告文本 2 2" xfId="2585"/>
    <cellStyle name="警告文本 2 3" xfId="2586"/>
    <cellStyle name="强调文字颜色 1 3_贵州省本级调整预算表及预算平衡表2012.5.24" xfId="2587"/>
    <cellStyle name="警告文本 2 5" xfId="2588"/>
    <cellStyle name="警告文本 2 6" xfId="2589"/>
    <cellStyle name="警告文本 2 9" xfId="2590"/>
    <cellStyle name="警告文本 3" xfId="2591"/>
    <cellStyle name="警告文本 3 2" xfId="2592"/>
    <cellStyle name="警告文本 4" xfId="2593"/>
    <cellStyle name="警告文本 4 2" xfId="2594"/>
    <cellStyle name="警告文本 4 3" xfId="2595"/>
    <cellStyle name="警告文本 5" xfId="2596"/>
    <cellStyle name="警告文本 5 2" xfId="2597"/>
    <cellStyle name="警告文本 6" xfId="2598"/>
    <cellStyle name="链接单元格 2" xfId="2599"/>
    <cellStyle name="链接单元格 2 2" xfId="2600"/>
    <cellStyle name="链接单元格 2 2 2" xfId="2601"/>
    <cellStyle name="链接单元格 2 2 3" xfId="2602"/>
    <cellStyle name="链接单元格 2 2 5" xfId="2603"/>
    <cellStyle name="链接单元格 2 4" xfId="2604"/>
    <cellStyle name="链接单元格 2 5" xfId="2605"/>
    <cellStyle name="链接单元格 2 6" xfId="2606"/>
    <cellStyle name="链接单元格 3" xfId="2607"/>
    <cellStyle name="强调文字颜色 6 5_贵州省本级调整预算表及预算平衡表2012.5.24" xfId="2608"/>
    <cellStyle name="链接单元格 3 3" xfId="2609"/>
    <cellStyle name="链接单元格 4" xfId="2610"/>
    <cellStyle name="链接单元格 4 3" xfId="2611"/>
    <cellStyle name="链接单元格 6" xfId="2612"/>
    <cellStyle name="千分位[0]_laroux" xfId="2613"/>
    <cellStyle name="千分位_97-917" xfId="2614"/>
    <cellStyle name="千位_1" xfId="2615"/>
    <cellStyle name="强调文字颜色 1 2" xfId="2616"/>
    <cellStyle name="强调文字颜色 1 2 2 2" xfId="2617"/>
    <cellStyle name="强调文字颜色 1 2 2 3" xfId="2618"/>
    <cellStyle name="强调文字颜色 1 2 2 4" xfId="2619"/>
    <cellStyle name="强调文字颜色 1 2 2_贵州省本级调整预算表及预算平衡表2012.5.24" xfId="2620"/>
    <cellStyle name="强调文字颜色 1 2 3" xfId="2621"/>
    <cellStyle name="强调文字颜色 1 2 4" xfId="2622"/>
    <cellStyle name="强调文字颜色 1 2 5" xfId="2623"/>
    <cellStyle name="强调文字颜色 1 2 8" xfId="2624"/>
    <cellStyle name="强调文字颜色 1 2_贵州省本级调整预算表及预算平衡表2012.5.24" xfId="2625"/>
    <cellStyle name="强调文字颜色 1 3" xfId="2626"/>
    <cellStyle name="强调文字颜色 1 4 2" xfId="2627"/>
    <cellStyle name="强调文字颜色 1 4 3" xfId="2628"/>
    <cellStyle name="强调文字颜色 1 4_贵州省本级调整预算表及预算平衡表2012.5.24" xfId="2629"/>
    <cellStyle name="输出 4" xfId="2630"/>
    <cellStyle name="强调文字颜色 1 5 2" xfId="2631"/>
    <cellStyle name="强调文字颜色 2 2" xfId="2632"/>
    <cellStyle name="强调文字颜色 2 2 2_贵州省本级调整预算表及预算平衡表2012.5.24" xfId="2633"/>
    <cellStyle name="强调文字颜色 2 2 3" xfId="2634"/>
    <cellStyle name="强调文字颜色 2 2 4" xfId="2635"/>
    <cellStyle name="强调文字颜色 2 2 6" xfId="2636"/>
    <cellStyle name="强调文字颜色 2 2 7" xfId="2637"/>
    <cellStyle name="强调文字颜色 2 2 8" xfId="2638"/>
    <cellStyle name="强调文字颜色 2 2 9" xfId="2639"/>
    <cellStyle name="强调文字颜色 2 2_贵州省本级调整预算表及预算平衡表2012.5.24" xfId="2640"/>
    <cellStyle name="强调文字颜色 2 4" xfId="2641"/>
    <cellStyle name="强调文字颜色 3 2 2 2" xfId="2642"/>
    <cellStyle name="强调文字颜色 3 2 2 3" xfId="2643"/>
    <cellStyle name="强调文字颜色 3 2 2 5" xfId="2644"/>
    <cellStyle name="强调文字颜色 3 2 3" xfId="2645"/>
    <cellStyle name="强调文字颜色 3 2 4" xfId="2646"/>
    <cellStyle name="强调文字颜色 3 2 5" xfId="2647"/>
    <cellStyle name="强调文字颜色 3 2 6" xfId="2648"/>
    <cellStyle name="强调文字颜色 3 2 7" xfId="2649"/>
    <cellStyle name="强调文字颜色 3 2 8" xfId="2650"/>
    <cellStyle name="强调文字颜色 3 4_贵州省本级调整预算表及预算平衡表2012.5.24" xfId="2651"/>
    <cellStyle name="强调文字颜色 4 2 2" xfId="2652"/>
    <cellStyle name="强调文字颜色 4 2 2 3" xfId="2653"/>
    <cellStyle name="强调文字颜色 4 2 2 4" xfId="2654"/>
    <cellStyle name="强调文字颜色 4 2 2_贵州省本级调整预算表及预算平衡表2012.5.24" xfId="2655"/>
    <cellStyle name="强调文字颜色 4 2 4" xfId="2656"/>
    <cellStyle name="强调文字颜色 4 2 5" xfId="2657"/>
    <cellStyle name="强调文字颜色 4 2_贵州省本级调整预算表及预算平衡表2012.5.24" xfId="2658"/>
    <cellStyle name="强调文字颜色 4 3 2" xfId="2659"/>
    <cellStyle name="强调文字颜色 4 3_贵州省本级调整预算表及预算平衡表2012.5.24" xfId="2660"/>
    <cellStyle name="强调文字颜色 4 4" xfId="2661"/>
    <cellStyle name="强调文字颜色 4 4 2" xfId="2662"/>
    <cellStyle name="强调文字颜色 4 4 3" xfId="2663"/>
    <cellStyle name="强调文字颜色 4 5" xfId="2664"/>
    <cellStyle name="强调文字颜色 4 5 2" xfId="2665"/>
    <cellStyle name="强调文字颜色 4 5_贵州省本级调整预算表及预算平衡表2012.5.24" xfId="2666"/>
    <cellStyle name="强调文字颜色 4 6" xfId="2667"/>
    <cellStyle name="强调文字颜色 5 2" xfId="2668"/>
    <cellStyle name="强调文字颜色 5 2 2" xfId="2669"/>
    <cellStyle name="强调文字颜色 5 2 2 3" xfId="2670"/>
    <cellStyle name="强调文字颜色 5 2 2 4" xfId="2671"/>
    <cellStyle name="强调文字颜色 5 2 3" xfId="2672"/>
    <cellStyle name="强调文字颜色 5 2 4" xfId="2673"/>
    <cellStyle name="强调文字颜色 5 2 5" xfId="2674"/>
    <cellStyle name="强调文字颜色 5 2 6" xfId="2675"/>
    <cellStyle name="强调文字颜色 5 2 7" xfId="2676"/>
    <cellStyle name="强调文字颜色 5 2 8" xfId="2677"/>
    <cellStyle name="强调文字颜色 5 2_贵州省本级调整预算表及预算平衡表2012.5.24" xfId="2678"/>
    <cellStyle name="强调文字颜色 5 3" xfId="2679"/>
    <cellStyle name="强调文字颜色 5 3_贵州省本级调整预算表及预算平衡表2012.5.24" xfId="2680"/>
    <cellStyle name="强调文字颜色 5 4" xfId="2681"/>
    <cellStyle name="强调文字颜色 5 4 3" xfId="2682"/>
    <cellStyle name="强调文字颜色 5 5" xfId="2683"/>
    <cellStyle name="强调文字颜色 6 2" xfId="2684"/>
    <cellStyle name="强调文字颜色 6 2 2" xfId="2685"/>
    <cellStyle name="强调文字颜色 6 2 2 2" xfId="2686"/>
    <cellStyle name="强调文字颜色 6 2 2 3" xfId="2687"/>
    <cellStyle name="强调文字颜色 6 2 2 4" xfId="2688"/>
    <cellStyle name="强调文字颜色 6 2 4" xfId="2689"/>
    <cellStyle name="强调文字颜色 6 2 5" xfId="2690"/>
    <cellStyle name="强调文字颜色 6 2 6" xfId="2691"/>
    <cellStyle name="强调文字颜色 6 2 8" xfId="2692"/>
    <cellStyle name="强调文字颜色 6 3" xfId="2693"/>
    <cellStyle name="强调文字颜色 6 3 2" xfId="2694"/>
    <cellStyle name="强调文字颜色 6 3 3" xfId="2695"/>
    <cellStyle name="强调文字颜色 6 3_贵州省本级调整预算表及预算平衡表2012.5.24" xfId="2696"/>
    <cellStyle name="强调文字颜色 6 4" xfId="2697"/>
    <cellStyle name="强调文字颜色 6 4 2" xfId="2698"/>
    <cellStyle name="强调文字颜色 6 4 3" xfId="2699"/>
    <cellStyle name="强调文字颜色 6 4_贵州省本级调整预算表及预算平衡表2012.5.24" xfId="2700"/>
    <cellStyle name="强调文字颜色 6 5" xfId="2701"/>
    <cellStyle name="强调文字颜色 6 5 2" xfId="2702"/>
    <cellStyle name="强调文字颜色 6 6" xfId="2703"/>
    <cellStyle name="适中 2 2" xfId="2704"/>
    <cellStyle name="适中 2 2 4" xfId="2705"/>
    <cellStyle name="适中 2 2 5" xfId="2706"/>
    <cellStyle name="适中 2 2_贵州省本级调整预算表及预算平衡表2012.5.24" xfId="2707"/>
    <cellStyle name="适中 2 3" xfId="2708"/>
    <cellStyle name="适中 2 8" xfId="2709"/>
    <cellStyle name="适中 2 9" xfId="2710"/>
    <cellStyle name="适中 3 2" xfId="2711"/>
    <cellStyle name="适中 3 3" xfId="2712"/>
    <cellStyle name="适中 3_贵州省本级调整预算表及预算平衡表2012.5.24" xfId="2713"/>
    <cellStyle name="适中 4 2" xfId="2714"/>
    <cellStyle name="适中 4 3" xfId="2715"/>
    <cellStyle name="适中 4_贵州省本级调整预算表及预算平衡表2012.5.24" xfId="2716"/>
    <cellStyle name="适中 5" xfId="2717"/>
    <cellStyle name="适中 5 2" xfId="2718"/>
    <cellStyle name="适中 6" xfId="2719"/>
    <cellStyle name="输出 2 2" xfId="2720"/>
    <cellStyle name="输出 2 2 2" xfId="2721"/>
    <cellStyle name="输出 2 2 3" xfId="2722"/>
    <cellStyle name="输出 2 2 4" xfId="2723"/>
    <cellStyle name="输出 2 2 5" xfId="2724"/>
    <cellStyle name="输出 2 2_贵州省本级调整预算表及预算平衡表2012.5.24" xfId="2725"/>
    <cellStyle name="输出 2 3" xfId="2726"/>
    <cellStyle name="输出 2 4" xfId="2727"/>
    <cellStyle name="输出 2 5" xfId="2728"/>
    <cellStyle name="输出 2 6" xfId="2729"/>
    <cellStyle name="输出 2 7" xfId="2730"/>
    <cellStyle name="输出 2 9" xfId="2731"/>
    <cellStyle name="输出 3 2" xfId="2732"/>
    <cellStyle name="输出 3 3" xfId="2733"/>
    <cellStyle name="输出 3_贵州省本级调整预算表及预算平衡表2012.5.24" xfId="2734"/>
    <cellStyle name="输出 4_贵州省本级调整预算表及预算平衡表2012.5.24" xfId="2735"/>
    <cellStyle name="输出 5 2" xfId="2736"/>
    <cellStyle name="输出 5_贵州省本级调整预算表及预算平衡表2012.5.24" xfId="2737"/>
    <cellStyle name="输入 2 2 2" xfId="2738"/>
    <cellStyle name="输入 2 2 3" xfId="2739"/>
    <cellStyle name="输入 2 2 5" xfId="2740"/>
    <cellStyle name="输入 2 2_贵州省本级调整预算表及预算平衡表2012.5.24" xfId="2741"/>
    <cellStyle name="输入 3_贵州省本级调整预算表及预算平衡表2012.5.24" xfId="2742"/>
    <cellStyle name="输入 4" xfId="2743"/>
    <cellStyle name="输入 4 2" xfId="2744"/>
    <cellStyle name="输入 4_贵州省本级调整预算表及预算平衡表2012.5.24" xfId="2745"/>
    <cellStyle name="输入 5 2" xfId="2746"/>
    <cellStyle name="输入 6" xfId="2747"/>
    <cellStyle name="注释 2 2 2" xfId="2748"/>
    <cellStyle name="注释 2 2 4" xfId="2749"/>
    <cellStyle name="注释 2 2 5" xfId="2750"/>
    <cellStyle name="注释 2 2_贵州省本级调整预算表及预算平衡表2012.5.24" xfId="2751"/>
    <cellStyle name="注释 2 5" xfId="2752"/>
    <cellStyle name="注释 2_贵州省本级调整预算表及预算平衡表2012.5.24" xfId="2753"/>
    <cellStyle name="注释 3_贵州省本级调整预算表及预算平衡表2012.5.24" xfId="2754"/>
    <cellStyle name="注释 4" xfId="2755"/>
    <cellStyle name="注释 4_贵州省本级调整预算表及预算平衡表2012.5.24" xfId="2756"/>
    <cellStyle name="注释 5" xfId="2757"/>
    <cellStyle name="注释 5_贵州省本级调整预算表及预算平衡表2012.5.24" xfId="2758"/>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nyj\&#39044;&#31639;&#19987;&#21367;\2007&#24180;\&#36130;&#25919;&#37096;&#39044;&#31639;&#35201;&#27714;\2007&#24180;&#26032;&#31185;&#30446;&#39044;&#31639;&#25253;&#34920;&#65288;&#21547;&#20844;&#24335;&#65289;&#21450;&#36890;&#30693;\2007&#24180;&#22320;&#26041;&#39044;&#31639;&#34920;&#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anyj\&#39044;&#31639;&#19987;&#21367;\2007&#24180;\&#36130;&#25919;&#37096;&#39044;&#31639;&#35201;&#27714;\2007&#24180;&#26032;&#31185;&#30446;&#39044;&#31639;&#25253;&#34920;&#65288;&#21547;&#20844;&#24335;&#65289;&#21450;&#36890;&#30693;\2007&#24180;&#22320;&#26041;&#39044;&#31639;&#34920;&#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1"/>
      <sheetName val="表2"/>
      <sheetName val="表3"/>
      <sheetName val="表4"/>
      <sheetName val="表5"/>
      <sheetName val="表6"/>
    </sheetNames>
    <sheetDataSet>
      <sheetData sheetId="0" refreshError="1"/>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1"/>
      <sheetName val="表2"/>
      <sheetName val="表3"/>
      <sheetName val="表4"/>
      <sheetName val="表5"/>
      <sheetName val="表6"/>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2"/>
  <sheetViews>
    <sheetView workbookViewId="0">
      <selection activeCell="A28" sqref="A28:J28"/>
    </sheetView>
  </sheetViews>
  <sheetFormatPr defaultColWidth="9" defaultRowHeight="14.25"/>
  <cols>
    <col min="1" max="1" width="9" style="556"/>
    <col min="2" max="10" width="10" style="556" customWidth="1"/>
    <col min="11" max="11" width="31.25" style="556" customWidth="1"/>
    <col min="12" max="16384" width="9" style="556"/>
  </cols>
  <sheetData>
    <row r="1" ht="18.75" customHeight="1" spans="1:13">
      <c r="A1" s="557" t="s">
        <v>0</v>
      </c>
      <c r="B1" s="557"/>
      <c r="C1" s="557"/>
      <c r="D1" s="558"/>
      <c r="E1" s="558"/>
      <c r="F1" s="558"/>
      <c r="G1" s="558"/>
      <c r="H1" s="558"/>
      <c r="I1" s="558"/>
      <c r="J1" s="558"/>
      <c r="K1" s="558"/>
      <c r="L1" s="564" t="s">
        <v>1</v>
      </c>
      <c r="M1" s="558"/>
    </row>
    <row r="2" ht="18.75" customHeight="1" spans="1:13">
      <c r="A2" s="557"/>
      <c r="B2" s="557"/>
      <c r="C2" s="557"/>
      <c r="D2" s="558"/>
      <c r="E2" s="558"/>
      <c r="F2" s="558"/>
      <c r="G2" s="558"/>
      <c r="H2" s="558"/>
      <c r="I2" s="558"/>
      <c r="J2" s="558"/>
      <c r="K2" s="558"/>
      <c r="L2" s="564" t="s">
        <v>2</v>
      </c>
      <c r="M2" s="558"/>
    </row>
    <row r="3" ht="18.75" spans="1:13">
      <c r="A3" s="559"/>
      <c r="B3" s="558"/>
      <c r="C3" s="558"/>
      <c r="D3" s="558"/>
      <c r="E3" s="558"/>
      <c r="F3" s="558"/>
      <c r="G3" s="558"/>
      <c r="H3" s="558"/>
      <c r="I3" s="558"/>
      <c r="J3" s="558"/>
      <c r="K3" s="558"/>
      <c r="L3" s="558"/>
      <c r="M3" s="558"/>
    </row>
    <row r="4" ht="18.75" spans="1:13">
      <c r="A4" s="559"/>
      <c r="B4" s="558"/>
      <c r="C4" s="558"/>
      <c r="D4" s="558"/>
      <c r="E4" s="558"/>
      <c r="F4" s="558"/>
      <c r="G4" s="558"/>
      <c r="H4" s="558"/>
      <c r="I4" s="558"/>
      <c r="J4" s="558"/>
      <c r="K4" s="558"/>
      <c r="L4" s="558"/>
      <c r="M4" s="558"/>
    </row>
    <row r="5" ht="18.75" spans="1:13">
      <c r="A5" s="559"/>
      <c r="B5" s="558"/>
      <c r="C5" s="558"/>
      <c r="D5" s="558"/>
      <c r="E5" s="558"/>
      <c r="F5" s="558"/>
      <c r="G5" s="558"/>
      <c r="H5" s="558"/>
      <c r="I5" s="558"/>
      <c r="J5" s="558"/>
      <c r="K5" s="558"/>
      <c r="L5" s="558"/>
      <c r="M5" s="558"/>
    </row>
    <row r="6" ht="20.25" customHeight="1" spans="1:13">
      <c r="A6" s="559"/>
      <c r="B6" s="558"/>
      <c r="C6" s="558"/>
      <c r="D6" s="558"/>
      <c r="E6" s="558"/>
      <c r="F6" s="558"/>
      <c r="G6" s="558"/>
      <c r="H6" s="558"/>
      <c r="I6" s="558"/>
      <c r="J6" s="558"/>
      <c r="K6" s="558"/>
      <c r="L6" s="558"/>
      <c r="M6" s="558"/>
    </row>
    <row r="7" ht="46.5" customHeight="1" spans="1:13">
      <c r="A7" s="560" t="s">
        <v>3</v>
      </c>
      <c r="B7" s="560"/>
      <c r="C7" s="560"/>
      <c r="D7" s="560"/>
      <c r="E7" s="560"/>
      <c r="F7" s="560"/>
      <c r="G7" s="560"/>
      <c r="H7" s="560"/>
      <c r="I7" s="560"/>
      <c r="J7" s="560"/>
      <c r="K7" s="560"/>
      <c r="L7" s="560"/>
      <c r="M7" s="560"/>
    </row>
    <row r="8" ht="46.5" customHeight="1" spans="1:13">
      <c r="A8" s="561"/>
      <c r="B8" s="561"/>
      <c r="C8" s="561"/>
      <c r="D8" s="561"/>
      <c r="E8" s="561"/>
      <c r="F8" s="561"/>
      <c r="G8" s="561"/>
      <c r="H8" s="561"/>
      <c r="I8" s="561"/>
      <c r="J8" s="561"/>
      <c r="K8" s="561"/>
      <c r="L8" s="561"/>
      <c r="M8" s="561"/>
    </row>
    <row r="15" ht="45.75" customHeight="1" spans="12:12">
      <c r="L15" s="565"/>
    </row>
    <row r="21" ht="30.75" customHeight="1" spans="1:13">
      <c r="A21" s="562" t="s">
        <v>4</v>
      </c>
      <c r="B21" s="562"/>
      <c r="C21" s="562"/>
      <c r="D21" s="562"/>
      <c r="E21" s="562"/>
      <c r="F21" s="562"/>
      <c r="G21" s="562"/>
      <c r="H21" s="562"/>
      <c r="I21" s="562"/>
      <c r="J21" s="562"/>
      <c r="K21" s="566"/>
      <c r="L21" s="562"/>
      <c r="M21" s="562"/>
    </row>
    <row r="22" ht="24" customHeight="1" spans="1:13">
      <c r="A22" s="563">
        <v>42675</v>
      </c>
      <c r="B22" s="563"/>
      <c r="C22" s="563"/>
      <c r="D22" s="563"/>
      <c r="E22" s="563"/>
      <c r="F22" s="563"/>
      <c r="G22" s="563"/>
      <c r="H22" s="563"/>
      <c r="I22" s="563"/>
      <c r="J22" s="563"/>
      <c r="K22" s="563"/>
      <c r="L22" s="563"/>
      <c r="M22" s="563"/>
    </row>
  </sheetData>
  <mergeCells count="5">
    <mergeCell ref="A7:M7"/>
    <mergeCell ref="A8:M8"/>
    <mergeCell ref="A21:M21"/>
    <mergeCell ref="A22:M22"/>
    <mergeCell ref="A1:C2"/>
  </mergeCells>
  <pageMargins left="0.938888888888889" right="0.75" top="0.788888888888889" bottom="0.979166666666667" header="0.509027777777778" footer="0.509027777777778"/>
  <pageSetup paperSize="9" scale="8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pageSetUpPr fitToPage="1"/>
  </sheetPr>
  <dimension ref="A1:O66"/>
  <sheetViews>
    <sheetView showZeros="0" workbookViewId="0">
      <pane xSplit="5" ySplit="7" topLeftCell="F8" activePane="bottomRight" state="frozen"/>
      <selection/>
      <selection pane="topRight"/>
      <selection pane="bottomLeft"/>
      <selection pane="bottomRight" activeCell="M15" sqref="M15"/>
    </sheetView>
  </sheetViews>
  <sheetFormatPr defaultColWidth="9" defaultRowHeight="14.25"/>
  <cols>
    <col min="1" max="1" width="4.625" style="229" customWidth="1"/>
    <col min="2" max="3" width="4" style="229" customWidth="1"/>
    <col min="4" max="4" width="35.5" style="229" customWidth="1"/>
    <col min="5" max="7" width="11.625" style="229" customWidth="1"/>
    <col min="8" max="8" width="13" style="229" customWidth="1"/>
    <col min="9" max="9" width="11.5" style="229" customWidth="1"/>
    <col min="10" max="11" width="13" style="229" customWidth="1"/>
    <col min="12" max="12" width="13.25" style="229" customWidth="1"/>
    <col min="13" max="13" width="34.375" style="230" customWidth="1"/>
    <col min="14" max="14" width="28.125" style="229" customWidth="1"/>
    <col min="15" max="16384" width="9" style="229"/>
  </cols>
  <sheetData>
    <row r="1" ht="29.25" customHeight="1" spans="1:13">
      <c r="A1" s="231" t="s">
        <v>1852</v>
      </c>
      <c r="B1" s="231"/>
      <c r="C1" s="231"/>
      <c r="D1" s="231"/>
      <c r="E1" s="231"/>
      <c r="F1" s="231"/>
      <c r="G1" s="231"/>
      <c r="H1" s="231"/>
      <c r="I1" s="231"/>
      <c r="J1" s="231"/>
      <c r="K1" s="231"/>
      <c r="L1" s="231"/>
      <c r="M1" s="231"/>
    </row>
    <row r="2" ht="20.1" customHeight="1" spans="1:13">
      <c r="A2" s="232" t="s">
        <v>73</v>
      </c>
      <c r="E2" s="232"/>
      <c r="F2" s="232"/>
      <c r="G2" s="232"/>
      <c r="H2" s="232"/>
      <c r="I2" s="232"/>
      <c r="J2" s="232"/>
      <c r="K2" s="232"/>
      <c r="L2" s="232"/>
      <c r="M2" s="270" t="s">
        <v>135</v>
      </c>
    </row>
    <row r="3" ht="30" customHeight="1" spans="1:13">
      <c r="A3" s="233" t="s">
        <v>1853</v>
      </c>
      <c r="B3" s="233"/>
      <c r="C3" s="233"/>
      <c r="D3" s="234" t="s">
        <v>1782</v>
      </c>
      <c r="E3" s="235" t="s">
        <v>1738</v>
      </c>
      <c r="F3" s="235"/>
      <c r="G3" s="235"/>
      <c r="H3" s="236" t="s">
        <v>1783</v>
      </c>
      <c r="I3" s="236"/>
      <c r="J3" s="235" t="s">
        <v>1740</v>
      </c>
      <c r="K3" s="235"/>
      <c r="L3" s="235"/>
      <c r="M3" s="271" t="s">
        <v>1784</v>
      </c>
    </row>
    <row r="4" ht="21.75" customHeight="1" spans="1:13">
      <c r="A4" s="233" t="s">
        <v>1854</v>
      </c>
      <c r="B4" s="233" t="s">
        <v>1855</v>
      </c>
      <c r="C4" s="233" t="s">
        <v>1856</v>
      </c>
      <c r="D4" s="234"/>
      <c r="E4" s="237" t="s">
        <v>1785</v>
      </c>
      <c r="F4" s="237" t="s">
        <v>1786</v>
      </c>
      <c r="G4" s="238" t="s">
        <v>1787</v>
      </c>
      <c r="H4" s="236" t="s">
        <v>1788</v>
      </c>
      <c r="I4" s="272" t="s">
        <v>1789</v>
      </c>
      <c r="J4" s="236" t="s">
        <v>1790</v>
      </c>
      <c r="K4" s="273" t="s">
        <v>1791</v>
      </c>
      <c r="L4" s="274" t="s">
        <v>1792</v>
      </c>
      <c r="M4" s="271"/>
    </row>
    <row r="5" ht="30" customHeight="1" spans="1:13">
      <c r="A5" s="233"/>
      <c r="B5" s="233"/>
      <c r="C5" s="233"/>
      <c r="D5" s="234"/>
      <c r="E5" s="237"/>
      <c r="F5" s="237"/>
      <c r="G5" s="238"/>
      <c r="H5" s="236"/>
      <c r="I5" s="236"/>
      <c r="J5" s="236"/>
      <c r="K5" s="273"/>
      <c r="L5" s="275"/>
      <c r="M5" s="271"/>
    </row>
    <row r="6" s="227" customFormat="1" ht="21" customHeight="1" spans="1:13">
      <c r="A6" s="239" t="s">
        <v>1793</v>
      </c>
      <c r="B6" s="239"/>
      <c r="C6" s="239"/>
      <c r="D6" s="239"/>
      <c r="E6" s="239" t="s">
        <v>33</v>
      </c>
      <c r="F6" s="240">
        <v>2</v>
      </c>
      <c r="G6" s="240">
        <v>3</v>
      </c>
      <c r="H6" s="241">
        <v>4</v>
      </c>
      <c r="I6" s="241" t="s">
        <v>34</v>
      </c>
      <c r="J6" s="241">
        <v>6</v>
      </c>
      <c r="K6" s="241" t="s">
        <v>35</v>
      </c>
      <c r="L6" s="241" t="s">
        <v>36</v>
      </c>
      <c r="M6" s="276">
        <v>9</v>
      </c>
    </row>
    <row r="7" ht="30" customHeight="1" spans="1:13">
      <c r="A7" s="242" t="s">
        <v>1749</v>
      </c>
      <c r="B7" s="242"/>
      <c r="C7" s="242"/>
      <c r="D7" s="242"/>
      <c r="E7" s="243">
        <f t="shared" ref="E7:H7" si="0">SUM(E8,E10,E12,E19,E20,E21,E25,E27,E29,E32,E34,E41,E46,E48,E51,E55,E56)</f>
        <v>379527</v>
      </c>
      <c r="F7" s="243">
        <f t="shared" si="0"/>
        <v>309527</v>
      </c>
      <c r="G7" s="243">
        <f t="shared" si="0"/>
        <v>70000</v>
      </c>
      <c r="H7" s="243">
        <f t="shared" si="0"/>
        <v>182265</v>
      </c>
      <c r="I7" s="277">
        <f t="shared" ref="I7:I25" si="1">IF(E7=0,0,H7/E7)</f>
        <v>0.480242512390423</v>
      </c>
      <c r="J7" s="243">
        <f>SUM(J8,J10,J12,J19,J20,J21,J25,J27,J29,J32,J34,J41,J46,J48,J51,J55,J56)</f>
        <v>113821</v>
      </c>
      <c r="K7" s="278">
        <f t="shared" ref="K7:K65" si="2">IF(J7=0,0,H7/J7)</f>
        <v>1.60133015875805</v>
      </c>
      <c r="L7" s="279">
        <f t="shared" ref="L7:L62" si="3">H7-J7</f>
        <v>68444</v>
      </c>
      <c r="M7" s="280"/>
    </row>
    <row r="8" ht="30" customHeight="1" spans="1:14">
      <c r="A8" s="244" t="s">
        <v>96</v>
      </c>
      <c r="B8" s="244" t="s">
        <v>196</v>
      </c>
      <c r="C8" s="244"/>
      <c r="D8" s="245" t="s">
        <v>1857</v>
      </c>
      <c r="E8" s="246">
        <f t="shared" ref="E8:E57" si="4">SUM(F8:G8)</f>
        <v>1358</v>
      </c>
      <c r="F8" s="247">
        <f t="shared" ref="F8:J8" si="5">SUM(F9)</f>
        <v>1358</v>
      </c>
      <c r="G8" s="247">
        <f t="shared" si="5"/>
        <v>0</v>
      </c>
      <c r="H8" s="247">
        <f t="shared" si="5"/>
        <v>0</v>
      </c>
      <c r="I8" s="281">
        <f t="shared" si="1"/>
        <v>0</v>
      </c>
      <c r="J8" s="247">
        <f t="shared" si="5"/>
        <v>0</v>
      </c>
      <c r="K8" s="282">
        <f t="shared" si="2"/>
        <v>0</v>
      </c>
      <c r="L8" s="283">
        <f t="shared" si="3"/>
        <v>0</v>
      </c>
      <c r="M8" s="284"/>
      <c r="N8" s="285"/>
    </row>
    <row r="9" ht="30" customHeight="1" spans="1:13">
      <c r="A9" s="244"/>
      <c r="B9" s="244"/>
      <c r="C9" s="244" t="s">
        <v>186</v>
      </c>
      <c r="D9" s="245" t="s">
        <v>1858</v>
      </c>
      <c r="E9" s="246">
        <f t="shared" si="4"/>
        <v>1358</v>
      </c>
      <c r="F9" s="247">
        <v>1358</v>
      </c>
      <c r="G9" s="248"/>
      <c r="H9" s="248">
        <v>0</v>
      </c>
      <c r="I9" s="281">
        <f t="shared" si="1"/>
        <v>0</v>
      </c>
      <c r="J9" s="248">
        <v>0</v>
      </c>
      <c r="K9" s="282">
        <f t="shared" si="2"/>
        <v>0</v>
      </c>
      <c r="L9" s="283">
        <f t="shared" si="3"/>
        <v>0</v>
      </c>
      <c r="M9" s="286"/>
    </row>
    <row r="10" ht="30" customHeight="1" spans="1:13">
      <c r="A10" s="244" t="s">
        <v>98</v>
      </c>
      <c r="B10" s="244" t="s">
        <v>311</v>
      </c>
      <c r="C10" s="244"/>
      <c r="D10" s="245" t="s">
        <v>1859</v>
      </c>
      <c r="E10" s="246">
        <f t="shared" si="4"/>
        <v>2309</v>
      </c>
      <c r="F10" s="247">
        <f t="shared" ref="F10:J10" si="6">SUM(F11)</f>
        <v>2309</v>
      </c>
      <c r="G10" s="247">
        <f t="shared" si="6"/>
        <v>0</v>
      </c>
      <c r="H10" s="247">
        <f t="shared" si="6"/>
        <v>0</v>
      </c>
      <c r="I10" s="281">
        <f t="shared" si="1"/>
        <v>0</v>
      </c>
      <c r="J10" s="247">
        <f t="shared" si="6"/>
        <v>0</v>
      </c>
      <c r="K10" s="282">
        <f t="shared" si="2"/>
        <v>0</v>
      </c>
      <c r="L10" s="283">
        <f t="shared" si="3"/>
        <v>0</v>
      </c>
      <c r="M10" s="287"/>
    </row>
    <row r="11" ht="30" customHeight="1" spans="1:13">
      <c r="A11" s="244"/>
      <c r="B11" s="244"/>
      <c r="C11" s="244" t="s">
        <v>186</v>
      </c>
      <c r="D11" s="245" t="s">
        <v>1860</v>
      </c>
      <c r="E11" s="246">
        <f t="shared" si="4"/>
        <v>2309</v>
      </c>
      <c r="F11" s="247">
        <v>2309</v>
      </c>
      <c r="G11" s="248"/>
      <c r="H11" s="248">
        <v>0</v>
      </c>
      <c r="I11" s="281">
        <f t="shared" si="1"/>
        <v>0</v>
      </c>
      <c r="J11" s="248">
        <v>0</v>
      </c>
      <c r="K11" s="282">
        <f t="shared" si="2"/>
        <v>0</v>
      </c>
      <c r="L11" s="283">
        <f t="shared" si="3"/>
        <v>0</v>
      </c>
      <c r="M11" s="287"/>
    </row>
    <row r="12" ht="30" customHeight="1" spans="1:14">
      <c r="A12" s="244" t="s">
        <v>105</v>
      </c>
      <c r="B12" s="244" t="s">
        <v>198</v>
      </c>
      <c r="C12" s="244"/>
      <c r="D12" s="245" t="s">
        <v>1861</v>
      </c>
      <c r="E12" s="246">
        <f t="shared" si="4"/>
        <v>74290</v>
      </c>
      <c r="F12" s="247">
        <f>SUM(F13:F18)</f>
        <v>4290</v>
      </c>
      <c r="G12" s="247">
        <f t="shared" ref="G12:J12" si="7">SUM(G13:G18)</f>
        <v>70000</v>
      </c>
      <c r="H12" s="247">
        <f t="shared" si="7"/>
        <v>8820</v>
      </c>
      <c r="I12" s="281">
        <f t="shared" si="1"/>
        <v>0.118723919773859</v>
      </c>
      <c r="J12" s="247">
        <f t="shared" si="7"/>
        <v>5790</v>
      </c>
      <c r="K12" s="282">
        <f t="shared" si="2"/>
        <v>1.52331606217617</v>
      </c>
      <c r="L12" s="283">
        <f t="shared" si="3"/>
        <v>3030</v>
      </c>
      <c r="M12" s="288"/>
      <c r="N12" s="289"/>
    </row>
    <row r="13" ht="30" customHeight="1" spans="1:13">
      <c r="A13" s="244"/>
      <c r="B13" s="244"/>
      <c r="C13" s="244" t="s">
        <v>192</v>
      </c>
      <c r="D13" s="245" t="s">
        <v>1862</v>
      </c>
      <c r="E13" s="246">
        <f t="shared" si="4"/>
        <v>330</v>
      </c>
      <c r="F13" s="247">
        <v>330</v>
      </c>
      <c r="G13" s="248"/>
      <c r="H13" s="248">
        <v>0</v>
      </c>
      <c r="I13" s="281">
        <f t="shared" si="1"/>
        <v>0</v>
      </c>
      <c r="J13" s="248">
        <v>0</v>
      </c>
      <c r="K13" s="282">
        <f t="shared" si="2"/>
        <v>0</v>
      </c>
      <c r="L13" s="283">
        <f t="shared" si="3"/>
        <v>0</v>
      </c>
      <c r="M13" s="288"/>
    </row>
    <row r="14" ht="30" customHeight="1" spans="1:13">
      <c r="A14" s="244"/>
      <c r="B14" s="244"/>
      <c r="C14" s="244" t="s">
        <v>194</v>
      </c>
      <c r="D14" s="249" t="s">
        <v>1863</v>
      </c>
      <c r="E14" s="246">
        <f t="shared" si="4"/>
        <v>0</v>
      </c>
      <c r="F14" s="247"/>
      <c r="G14" s="248"/>
      <c r="H14" s="248">
        <v>0</v>
      </c>
      <c r="I14" s="281"/>
      <c r="J14" s="248">
        <v>24</v>
      </c>
      <c r="K14" s="282"/>
      <c r="L14" s="283">
        <f t="shared" si="3"/>
        <v>-24</v>
      </c>
      <c r="M14" s="288"/>
    </row>
    <row r="15" ht="30" customHeight="1" spans="1:13">
      <c r="A15" s="244"/>
      <c r="B15" s="244"/>
      <c r="C15" s="244" t="s">
        <v>200</v>
      </c>
      <c r="D15" s="249" t="s">
        <v>1864</v>
      </c>
      <c r="E15" s="246">
        <f t="shared" si="4"/>
        <v>0</v>
      </c>
      <c r="F15" s="247"/>
      <c r="G15" s="248"/>
      <c r="H15" s="248">
        <v>23</v>
      </c>
      <c r="I15" s="281"/>
      <c r="J15" s="248">
        <v>5</v>
      </c>
      <c r="K15" s="282"/>
      <c r="L15" s="283">
        <f t="shared" si="3"/>
        <v>18</v>
      </c>
      <c r="M15" s="288"/>
    </row>
    <row r="16" ht="30" customHeight="1" spans="1:13">
      <c r="A16" s="244"/>
      <c r="B16" s="244"/>
      <c r="C16" s="244" t="s">
        <v>260</v>
      </c>
      <c r="D16" s="250" t="s">
        <v>1865</v>
      </c>
      <c r="E16" s="246">
        <f t="shared" si="4"/>
        <v>70000</v>
      </c>
      <c r="F16" s="247"/>
      <c r="G16" s="248">
        <v>70000</v>
      </c>
      <c r="H16" s="248"/>
      <c r="I16" s="281"/>
      <c r="J16" s="248"/>
      <c r="K16" s="282"/>
      <c r="L16" s="283">
        <f t="shared" si="3"/>
        <v>0</v>
      </c>
      <c r="M16" s="288"/>
    </row>
    <row r="17" ht="30" customHeight="1" spans="1:13">
      <c r="A17" s="244"/>
      <c r="B17" s="244"/>
      <c r="C17" s="244" t="s">
        <v>269</v>
      </c>
      <c r="D17" s="245" t="s">
        <v>1866</v>
      </c>
      <c r="E17" s="246">
        <f t="shared" si="4"/>
        <v>550</v>
      </c>
      <c r="F17" s="247">
        <v>550</v>
      </c>
      <c r="G17" s="248"/>
      <c r="H17" s="248">
        <v>0</v>
      </c>
      <c r="I17" s="281">
        <f t="shared" si="1"/>
        <v>0</v>
      </c>
      <c r="J17" s="248">
        <v>0</v>
      </c>
      <c r="K17" s="282">
        <f t="shared" si="2"/>
        <v>0</v>
      </c>
      <c r="L17" s="283">
        <f t="shared" si="3"/>
        <v>0</v>
      </c>
      <c r="M17" s="287"/>
    </row>
    <row r="18" ht="30" customHeight="1" spans="1:13">
      <c r="A18" s="244"/>
      <c r="B18" s="244"/>
      <c r="C18" s="244" t="s">
        <v>204</v>
      </c>
      <c r="D18" s="245" t="s">
        <v>1867</v>
      </c>
      <c r="E18" s="246">
        <f t="shared" si="4"/>
        <v>3410</v>
      </c>
      <c r="F18" s="247">
        <v>3410</v>
      </c>
      <c r="G18" s="248"/>
      <c r="H18" s="248">
        <v>8797</v>
      </c>
      <c r="I18" s="281">
        <f t="shared" si="1"/>
        <v>2.57976539589443</v>
      </c>
      <c r="J18" s="248">
        <v>5761</v>
      </c>
      <c r="K18" s="282">
        <f t="shared" si="2"/>
        <v>1.52699184169415</v>
      </c>
      <c r="L18" s="283">
        <f t="shared" si="3"/>
        <v>3036</v>
      </c>
      <c r="M18" s="288"/>
    </row>
    <row r="19" ht="30" customHeight="1" spans="1:13">
      <c r="A19" s="244" t="s">
        <v>105</v>
      </c>
      <c r="B19" s="244" t="s">
        <v>260</v>
      </c>
      <c r="C19" s="244"/>
      <c r="D19" s="245" t="s">
        <v>1868</v>
      </c>
      <c r="E19" s="246">
        <f t="shared" si="4"/>
        <v>0</v>
      </c>
      <c r="F19" s="247"/>
      <c r="G19" s="248"/>
      <c r="H19" s="248">
        <v>0</v>
      </c>
      <c r="I19" s="281">
        <f t="shared" si="1"/>
        <v>0</v>
      </c>
      <c r="J19" s="248">
        <v>0</v>
      </c>
      <c r="K19" s="282">
        <f t="shared" si="2"/>
        <v>0</v>
      </c>
      <c r="L19" s="283">
        <f t="shared" si="3"/>
        <v>0</v>
      </c>
      <c r="M19" s="286"/>
    </row>
    <row r="20" ht="30" customHeight="1" spans="1:15">
      <c r="A20" s="244" t="s">
        <v>105</v>
      </c>
      <c r="B20" s="244" t="s">
        <v>269</v>
      </c>
      <c r="C20" s="244"/>
      <c r="D20" s="245" t="s">
        <v>1869</v>
      </c>
      <c r="E20" s="246">
        <f t="shared" si="4"/>
        <v>0</v>
      </c>
      <c r="F20" s="247"/>
      <c r="G20" s="248"/>
      <c r="H20" s="248">
        <v>0</v>
      </c>
      <c r="I20" s="281">
        <f t="shared" si="1"/>
        <v>0</v>
      </c>
      <c r="J20" s="248">
        <v>0</v>
      </c>
      <c r="K20" s="282">
        <f t="shared" si="2"/>
        <v>0</v>
      </c>
      <c r="L20" s="283">
        <f t="shared" si="3"/>
        <v>0</v>
      </c>
      <c r="M20" s="287"/>
      <c r="O20" s="290"/>
    </row>
    <row r="21" ht="40.5" spans="1:13">
      <c r="A21" s="244" t="s">
        <v>105</v>
      </c>
      <c r="B21" s="244" t="s">
        <v>271</v>
      </c>
      <c r="C21" s="244"/>
      <c r="D21" s="245" t="s">
        <v>1870</v>
      </c>
      <c r="E21" s="246">
        <f t="shared" si="4"/>
        <v>180003</v>
      </c>
      <c r="F21" s="247">
        <f>SUM(F22:F24)</f>
        <v>180003</v>
      </c>
      <c r="G21" s="247">
        <f t="shared" ref="G21:J21" si="8">SUM(G22:G24)</f>
        <v>0</v>
      </c>
      <c r="H21" s="247">
        <f t="shared" si="8"/>
        <v>76716</v>
      </c>
      <c r="I21" s="281">
        <f t="shared" si="1"/>
        <v>0.426192896785054</v>
      </c>
      <c r="J21" s="247">
        <f t="shared" si="8"/>
        <v>6963</v>
      </c>
      <c r="K21" s="282">
        <f t="shared" si="2"/>
        <v>11.0176647996553</v>
      </c>
      <c r="L21" s="283">
        <f t="shared" si="3"/>
        <v>69753</v>
      </c>
      <c r="M21" s="286" t="s">
        <v>1871</v>
      </c>
    </row>
    <row r="22" ht="30" customHeight="1" spans="1:13">
      <c r="A22" s="244"/>
      <c r="B22" s="244"/>
      <c r="C22" s="244" t="s">
        <v>186</v>
      </c>
      <c r="D22" s="245" t="s">
        <v>1872</v>
      </c>
      <c r="E22" s="246">
        <f t="shared" si="4"/>
        <v>19350</v>
      </c>
      <c r="F22" s="247">
        <v>19350</v>
      </c>
      <c r="G22" s="248"/>
      <c r="H22" s="248">
        <v>699</v>
      </c>
      <c r="I22" s="281">
        <f t="shared" si="1"/>
        <v>0.0361240310077519</v>
      </c>
      <c r="J22" s="248">
        <v>5773</v>
      </c>
      <c r="K22" s="282">
        <f t="shared" si="2"/>
        <v>0.12108089381604</v>
      </c>
      <c r="L22" s="283">
        <f t="shared" si="3"/>
        <v>-5074</v>
      </c>
      <c r="M22" s="287"/>
    </row>
    <row r="23" ht="30" customHeight="1" spans="1:13">
      <c r="A23" s="244"/>
      <c r="B23" s="244"/>
      <c r="C23" s="244" t="s">
        <v>188</v>
      </c>
      <c r="D23" s="245" t="s">
        <v>1873</v>
      </c>
      <c r="E23" s="246">
        <f t="shared" si="4"/>
        <v>160653</v>
      </c>
      <c r="F23" s="247">
        <v>160653</v>
      </c>
      <c r="G23" s="248"/>
      <c r="H23" s="248">
        <v>1017</v>
      </c>
      <c r="I23" s="281">
        <f t="shared" si="1"/>
        <v>0.00633041399787119</v>
      </c>
      <c r="J23" s="248">
        <v>1190</v>
      </c>
      <c r="K23" s="282">
        <f t="shared" si="2"/>
        <v>0.854621848739496</v>
      </c>
      <c r="L23" s="283">
        <f t="shared" si="3"/>
        <v>-173</v>
      </c>
      <c r="M23" s="291"/>
    </row>
    <row r="24" ht="30" customHeight="1" spans="1:13">
      <c r="A24" s="244"/>
      <c r="B24" s="244"/>
      <c r="C24" s="244" t="s">
        <v>204</v>
      </c>
      <c r="D24" s="249" t="s">
        <v>1874</v>
      </c>
      <c r="E24" s="246">
        <f t="shared" si="4"/>
        <v>0</v>
      </c>
      <c r="F24" s="247"/>
      <c r="G24" s="248"/>
      <c r="H24" s="248">
        <v>75000</v>
      </c>
      <c r="I24" s="281"/>
      <c r="J24" s="248"/>
      <c r="K24" s="282">
        <f t="shared" si="2"/>
        <v>0</v>
      </c>
      <c r="L24" s="283">
        <f t="shared" si="3"/>
        <v>75000</v>
      </c>
      <c r="M24" s="292" t="s">
        <v>1875</v>
      </c>
    </row>
    <row r="25" ht="30" customHeight="1" spans="1:13">
      <c r="A25" s="244" t="s">
        <v>108</v>
      </c>
      <c r="B25" s="244" t="s">
        <v>1110</v>
      </c>
      <c r="C25" s="244"/>
      <c r="D25" s="245" t="s">
        <v>1876</v>
      </c>
      <c r="E25" s="246">
        <f t="shared" si="4"/>
        <v>20001</v>
      </c>
      <c r="F25" s="247">
        <f>SUM(F26)</f>
        <v>20001</v>
      </c>
      <c r="G25" s="247">
        <f t="shared" ref="G25:J25" si="9">SUM(G26)</f>
        <v>0</v>
      </c>
      <c r="H25" s="247">
        <f t="shared" si="9"/>
        <v>0</v>
      </c>
      <c r="I25" s="281">
        <f t="shared" si="1"/>
        <v>0</v>
      </c>
      <c r="J25" s="247">
        <f t="shared" si="9"/>
        <v>0</v>
      </c>
      <c r="K25" s="282">
        <f t="shared" si="2"/>
        <v>0</v>
      </c>
      <c r="L25" s="283">
        <f t="shared" si="3"/>
        <v>0</v>
      </c>
      <c r="M25" s="293"/>
    </row>
    <row r="26" s="228" customFormat="1" ht="30" customHeight="1" spans="1:13">
      <c r="A26" s="244"/>
      <c r="B26" s="244"/>
      <c r="C26" s="244" t="s">
        <v>183</v>
      </c>
      <c r="D26" s="245" t="s">
        <v>1860</v>
      </c>
      <c r="E26" s="246">
        <f t="shared" si="4"/>
        <v>20001</v>
      </c>
      <c r="F26" s="247">
        <v>20001</v>
      </c>
      <c r="G26" s="248"/>
      <c r="H26" s="248">
        <v>0</v>
      </c>
      <c r="I26" s="281"/>
      <c r="J26" s="248">
        <v>0</v>
      </c>
      <c r="K26" s="282">
        <f t="shared" si="2"/>
        <v>0</v>
      </c>
      <c r="L26" s="283">
        <f t="shared" si="3"/>
        <v>0</v>
      </c>
      <c r="M26" s="286"/>
    </row>
    <row r="27" ht="50.25" customHeight="1" spans="1:13">
      <c r="A27" s="244" t="s">
        <v>108</v>
      </c>
      <c r="B27" s="244" t="s">
        <v>1122</v>
      </c>
      <c r="C27" s="244"/>
      <c r="D27" s="245" t="s">
        <v>1877</v>
      </c>
      <c r="E27" s="246">
        <f t="shared" si="4"/>
        <v>24310</v>
      </c>
      <c r="F27" s="247">
        <f>SUM(F28)</f>
        <v>24310</v>
      </c>
      <c r="G27" s="247">
        <f t="shared" ref="G27:J27" si="10">SUM(G28)</f>
        <v>0</v>
      </c>
      <c r="H27" s="247">
        <f t="shared" si="10"/>
        <v>10780</v>
      </c>
      <c r="I27" s="281">
        <f t="shared" ref="I27:I29" si="11">IF(E27=0,0,H27/E27)</f>
        <v>0.443438914027149</v>
      </c>
      <c r="J27" s="247">
        <f t="shared" si="10"/>
        <v>6200</v>
      </c>
      <c r="K27" s="282">
        <f t="shared" si="2"/>
        <v>1.73870967741935</v>
      </c>
      <c r="L27" s="283">
        <f t="shared" si="3"/>
        <v>4580</v>
      </c>
      <c r="M27" s="286" t="s">
        <v>1878</v>
      </c>
    </row>
    <row r="28" ht="30" customHeight="1" spans="1:13">
      <c r="A28" s="244"/>
      <c r="B28" s="244"/>
      <c r="C28" s="244" t="s">
        <v>188</v>
      </c>
      <c r="D28" s="245" t="s">
        <v>1879</v>
      </c>
      <c r="E28" s="246">
        <f t="shared" si="4"/>
        <v>24310</v>
      </c>
      <c r="F28" s="247">
        <v>24310</v>
      </c>
      <c r="G28" s="248"/>
      <c r="H28" s="248">
        <v>10780</v>
      </c>
      <c r="I28" s="281">
        <f t="shared" si="11"/>
        <v>0.443438914027149</v>
      </c>
      <c r="J28" s="248">
        <v>6200</v>
      </c>
      <c r="K28" s="282">
        <f t="shared" si="2"/>
        <v>1.73870967741935</v>
      </c>
      <c r="L28" s="283">
        <f t="shared" si="3"/>
        <v>4580</v>
      </c>
      <c r="M28" s="291"/>
    </row>
    <row r="29" ht="30" customHeight="1" spans="1:13">
      <c r="A29" s="244" t="s">
        <v>114</v>
      </c>
      <c r="B29" s="244" t="s">
        <v>916</v>
      </c>
      <c r="C29" s="244"/>
      <c r="D29" s="245" t="s">
        <v>1880</v>
      </c>
      <c r="E29" s="246">
        <f t="shared" si="4"/>
        <v>97</v>
      </c>
      <c r="F29" s="247">
        <f>SUM(F30:F31)</f>
        <v>97</v>
      </c>
      <c r="G29" s="247">
        <f t="shared" ref="G29:J29" si="12">SUM(G30:G31)</f>
        <v>0</v>
      </c>
      <c r="H29" s="247">
        <f t="shared" si="12"/>
        <v>5</v>
      </c>
      <c r="I29" s="281">
        <f t="shared" si="11"/>
        <v>0.0515463917525773</v>
      </c>
      <c r="J29" s="247">
        <f t="shared" si="12"/>
        <v>2</v>
      </c>
      <c r="K29" s="282">
        <f t="shared" si="2"/>
        <v>2.5</v>
      </c>
      <c r="L29" s="283">
        <f t="shared" si="3"/>
        <v>3</v>
      </c>
      <c r="M29" s="291"/>
    </row>
    <row r="30" ht="30" customHeight="1" spans="1:13">
      <c r="A30" s="244"/>
      <c r="B30" s="244"/>
      <c r="C30" s="244" t="s">
        <v>186</v>
      </c>
      <c r="D30" s="249" t="s">
        <v>1881</v>
      </c>
      <c r="E30" s="246">
        <f t="shared" si="4"/>
        <v>0</v>
      </c>
      <c r="F30" s="247"/>
      <c r="G30" s="248"/>
      <c r="H30" s="248">
        <v>0</v>
      </c>
      <c r="I30" s="281"/>
      <c r="J30" s="248">
        <v>2</v>
      </c>
      <c r="K30" s="282"/>
      <c r="L30" s="283">
        <f t="shared" si="3"/>
        <v>-2</v>
      </c>
      <c r="M30" s="291"/>
    </row>
    <row r="31" ht="30" customHeight="1" spans="1:13">
      <c r="A31" s="244"/>
      <c r="B31" s="244"/>
      <c r="C31" s="244" t="s">
        <v>204</v>
      </c>
      <c r="D31" s="245" t="s">
        <v>1882</v>
      </c>
      <c r="E31" s="246">
        <f t="shared" si="4"/>
        <v>97</v>
      </c>
      <c r="F31" s="247">
        <v>97</v>
      </c>
      <c r="G31" s="251">
        <f>SUM(G32:G55)</f>
        <v>0</v>
      </c>
      <c r="H31" s="251">
        <v>5</v>
      </c>
      <c r="I31" s="281">
        <f t="shared" ref="I31:I40" si="13">IF(E31=0,0,H31/E31)</f>
        <v>0.0515463917525773</v>
      </c>
      <c r="J31" s="294">
        <v>0</v>
      </c>
      <c r="K31" s="282" t="s">
        <v>1759</v>
      </c>
      <c r="L31" s="283">
        <f t="shared" si="3"/>
        <v>5</v>
      </c>
      <c r="M31" s="287"/>
    </row>
    <row r="32" ht="30" customHeight="1" spans="1:13">
      <c r="A32" s="244" t="s">
        <v>114</v>
      </c>
      <c r="B32" s="244" t="s">
        <v>922</v>
      </c>
      <c r="C32" s="244"/>
      <c r="D32" s="245" t="s">
        <v>1883</v>
      </c>
      <c r="E32" s="246">
        <f t="shared" si="4"/>
        <v>485</v>
      </c>
      <c r="F32" s="247">
        <f>SUM(F33)</f>
        <v>485</v>
      </c>
      <c r="G32" s="247">
        <f t="shared" ref="G32:J32" si="14">SUM(G33)</f>
        <v>0</v>
      </c>
      <c r="H32" s="247">
        <f t="shared" si="14"/>
        <v>0</v>
      </c>
      <c r="I32" s="281">
        <f t="shared" si="13"/>
        <v>0</v>
      </c>
      <c r="J32" s="247">
        <f t="shared" si="14"/>
        <v>0</v>
      </c>
      <c r="K32" s="282">
        <f t="shared" si="2"/>
        <v>0</v>
      </c>
      <c r="L32" s="283">
        <f t="shared" si="3"/>
        <v>0</v>
      </c>
      <c r="M32" s="287"/>
    </row>
    <row r="33" ht="30" customHeight="1" spans="1:13">
      <c r="A33" s="244"/>
      <c r="B33" s="244"/>
      <c r="C33" s="244" t="s">
        <v>204</v>
      </c>
      <c r="D33" s="245" t="s">
        <v>1884</v>
      </c>
      <c r="E33" s="246">
        <f t="shared" si="4"/>
        <v>485</v>
      </c>
      <c r="F33" s="247">
        <v>485</v>
      </c>
      <c r="G33" s="248" t="s">
        <v>1759</v>
      </c>
      <c r="H33" s="248">
        <v>0</v>
      </c>
      <c r="I33" s="281">
        <f t="shared" si="13"/>
        <v>0</v>
      </c>
      <c r="J33" s="248">
        <v>0</v>
      </c>
      <c r="K33" s="282">
        <f t="shared" si="2"/>
        <v>0</v>
      </c>
      <c r="L33" s="283">
        <f t="shared" si="3"/>
        <v>0</v>
      </c>
      <c r="M33" s="287"/>
    </row>
    <row r="34" ht="30" customHeight="1" spans="1:13">
      <c r="A34" s="244" t="s">
        <v>128</v>
      </c>
      <c r="B34" s="244" t="s">
        <v>916</v>
      </c>
      <c r="C34" s="244"/>
      <c r="D34" s="245" t="s">
        <v>1885</v>
      </c>
      <c r="E34" s="246">
        <f t="shared" si="4"/>
        <v>71174</v>
      </c>
      <c r="F34" s="247">
        <f t="shared" ref="F34:J34" si="15">SUM(F35:F40)</f>
        <v>71174</v>
      </c>
      <c r="G34" s="247">
        <f t="shared" si="15"/>
        <v>0</v>
      </c>
      <c r="H34" s="247">
        <f t="shared" si="15"/>
        <v>18265</v>
      </c>
      <c r="I34" s="281">
        <f t="shared" si="13"/>
        <v>0.256624610110434</v>
      </c>
      <c r="J34" s="247">
        <f t="shared" si="15"/>
        <v>19393</v>
      </c>
      <c r="K34" s="282">
        <f t="shared" si="2"/>
        <v>0.941834682617439</v>
      </c>
      <c r="L34" s="283">
        <f t="shared" si="3"/>
        <v>-1128</v>
      </c>
      <c r="M34" s="288"/>
    </row>
    <row r="35" ht="30" customHeight="1" spans="1:13">
      <c r="A35" s="252"/>
      <c r="B35" s="252"/>
      <c r="C35" s="252" t="s">
        <v>186</v>
      </c>
      <c r="D35" s="253" t="s">
        <v>1886</v>
      </c>
      <c r="E35" s="246">
        <f t="shared" si="4"/>
        <v>30900</v>
      </c>
      <c r="F35" s="247">
        <v>30900</v>
      </c>
      <c r="G35" s="248"/>
      <c r="H35" s="248">
        <v>6194</v>
      </c>
      <c r="I35" s="281">
        <f t="shared" si="13"/>
        <v>0.200453074433657</v>
      </c>
      <c r="J35" s="248">
        <v>4375</v>
      </c>
      <c r="K35" s="282">
        <f t="shared" si="2"/>
        <v>1.41577142857143</v>
      </c>
      <c r="L35" s="283">
        <f t="shared" si="3"/>
        <v>1819</v>
      </c>
      <c r="M35" s="287"/>
    </row>
    <row r="36" ht="30" customHeight="1" spans="1:13">
      <c r="A36" s="252"/>
      <c r="B36" s="252"/>
      <c r="C36" s="252" t="s">
        <v>188</v>
      </c>
      <c r="D36" s="253" t="s">
        <v>1887</v>
      </c>
      <c r="E36" s="246">
        <f t="shared" si="4"/>
        <v>28793</v>
      </c>
      <c r="F36" s="247">
        <v>28793</v>
      </c>
      <c r="G36" s="248"/>
      <c r="H36" s="248">
        <v>10968</v>
      </c>
      <c r="I36" s="281">
        <f t="shared" si="13"/>
        <v>0.380925919494322</v>
      </c>
      <c r="J36" s="248">
        <v>14474</v>
      </c>
      <c r="K36" s="282">
        <f t="shared" si="2"/>
        <v>0.75777255768965</v>
      </c>
      <c r="L36" s="283">
        <f t="shared" si="3"/>
        <v>-3506</v>
      </c>
      <c r="M36" s="287"/>
    </row>
    <row r="37" ht="30" customHeight="1" spans="1:13">
      <c r="A37" s="252"/>
      <c r="B37" s="252"/>
      <c r="C37" s="252" t="s">
        <v>190</v>
      </c>
      <c r="D37" s="253" t="s">
        <v>1888</v>
      </c>
      <c r="E37" s="246">
        <f t="shared" si="4"/>
        <v>2840</v>
      </c>
      <c r="F37" s="247">
        <v>2840</v>
      </c>
      <c r="G37" s="248"/>
      <c r="H37" s="248">
        <v>0</v>
      </c>
      <c r="I37" s="281">
        <f t="shared" si="13"/>
        <v>0</v>
      </c>
      <c r="J37" s="248">
        <v>12</v>
      </c>
      <c r="K37" s="282">
        <f t="shared" si="2"/>
        <v>0</v>
      </c>
      <c r="L37" s="283">
        <f t="shared" si="3"/>
        <v>-12</v>
      </c>
      <c r="M37" s="287"/>
    </row>
    <row r="38" ht="30" customHeight="1" spans="1:13">
      <c r="A38" s="252"/>
      <c r="B38" s="252"/>
      <c r="C38" s="252" t="s">
        <v>194</v>
      </c>
      <c r="D38" s="253" t="s">
        <v>1889</v>
      </c>
      <c r="E38" s="246">
        <f t="shared" si="4"/>
        <v>2015</v>
      </c>
      <c r="F38" s="247">
        <v>2015</v>
      </c>
      <c r="G38" s="248"/>
      <c r="H38" s="248">
        <v>620</v>
      </c>
      <c r="I38" s="281">
        <f t="shared" si="13"/>
        <v>0.307692307692308</v>
      </c>
      <c r="J38" s="248">
        <v>418</v>
      </c>
      <c r="K38" s="282">
        <f t="shared" si="2"/>
        <v>1.48325358851675</v>
      </c>
      <c r="L38" s="283">
        <f t="shared" si="3"/>
        <v>202</v>
      </c>
      <c r="M38" s="287"/>
    </row>
    <row r="39" ht="30" customHeight="1" spans="1:13">
      <c r="A39" s="252"/>
      <c r="B39" s="252"/>
      <c r="C39" s="252" t="s">
        <v>260</v>
      </c>
      <c r="D39" s="254" t="s">
        <v>1890</v>
      </c>
      <c r="E39" s="246">
        <f t="shared" si="4"/>
        <v>0</v>
      </c>
      <c r="F39" s="247"/>
      <c r="G39" s="248"/>
      <c r="H39" s="248">
        <v>483</v>
      </c>
      <c r="I39" s="281"/>
      <c r="J39" s="248">
        <v>104</v>
      </c>
      <c r="K39" s="282">
        <f t="shared" si="2"/>
        <v>4.64423076923077</v>
      </c>
      <c r="L39" s="283">
        <f t="shared" si="3"/>
        <v>379</v>
      </c>
      <c r="M39" s="287"/>
    </row>
    <row r="40" ht="30" customHeight="1" spans="1:13">
      <c r="A40" s="252"/>
      <c r="B40" s="252"/>
      <c r="C40" s="252" t="s">
        <v>204</v>
      </c>
      <c r="D40" s="253" t="s">
        <v>1891</v>
      </c>
      <c r="E40" s="246">
        <f t="shared" si="4"/>
        <v>6626</v>
      </c>
      <c r="F40" s="247">
        <v>6626</v>
      </c>
      <c r="G40" s="255"/>
      <c r="H40" s="248">
        <v>0</v>
      </c>
      <c r="I40" s="281">
        <f t="shared" si="13"/>
        <v>0</v>
      </c>
      <c r="J40" s="248">
        <v>10</v>
      </c>
      <c r="K40" s="282">
        <f t="shared" si="2"/>
        <v>0</v>
      </c>
      <c r="L40" s="283">
        <f t="shared" si="3"/>
        <v>-10</v>
      </c>
      <c r="M40" s="287"/>
    </row>
    <row r="41" ht="47.25" customHeight="1" spans="1:13">
      <c r="A41" s="252" t="s">
        <v>128</v>
      </c>
      <c r="B41" s="252" t="s">
        <v>198</v>
      </c>
      <c r="C41" s="252"/>
      <c r="D41" s="254" t="s">
        <v>1892</v>
      </c>
      <c r="E41" s="246">
        <f t="shared" si="4"/>
        <v>0</v>
      </c>
      <c r="F41" s="246">
        <f>SUM(F42:F45)</f>
        <v>0</v>
      </c>
      <c r="G41" s="246">
        <f t="shared" ref="G41:J41" si="16">SUM(G42:G45)</f>
        <v>0</v>
      </c>
      <c r="H41" s="246">
        <f t="shared" si="16"/>
        <v>4278</v>
      </c>
      <c r="I41" s="281"/>
      <c r="J41" s="246">
        <f t="shared" si="16"/>
        <v>52</v>
      </c>
      <c r="K41" s="282">
        <f t="shared" si="2"/>
        <v>82.2692307692308</v>
      </c>
      <c r="L41" s="283">
        <f t="shared" si="3"/>
        <v>4226</v>
      </c>
      <c r="M41" s="292" t="s">
        <v>1875</v>
      </c>
    </row>
    <row r="42" ht="30" customHeight="1" spans="1:13">
      <c r="A42" s="252"/>
      <c r="B42" s="252"/>
      <c r="C42" s="252" t="s">
        <v>190</v>
      </c>
      <c r="D42" s="254" t="s">
        <v>1893</v>
      </c>
      <c r="E42" s="246">
        <f t="shared" si="4"/>
        <v>0</v>
      </c>
      <c r="F42" s="247"/>
      <c r="G42" s="255"/>
      <c r="H42" s="248">
        <v>50</v>
      </c>
      <c r="I42" s="281"/>
      <c r="J42" s="246">
        <v>9</v>
      </c>
      <c r="K42" s="282">
        <f t="shared" si="2"/>
        <v>5.55555555555556</v>
      </c>
      <c r="L42" s="283">
        <f t="shared" si="3"/>
        <v>41</v>
      </c>
      <c r="M42" s="287"/>
    </row>
    <row r="43" ht="30" customHeight="1" spans="1:13">
      <c r="A43" s="252"/>
      <c r="B43" s="252"/>
      <c r="C43" s="252" t="s">
        <v>192</v>
      </c>
      <c r="D43" s="254" t="s">
        <v>1894</v>
      </c>
      <c r="E43" s="246">
        <f t="shared" si="4"/>
        <v>0</v>
      </c>
      <c r="F43" s="247"/>
      <c r="G43" s="255"/>
      <c r="H43" s="248">
        <v>77</v>
      </c>
      <c r="I43" s="281"/>
      <c r="J43" s="246">
        <v>43</v>
      </c>
      <c r="K43" s="282">
        <f t="shared" si="2"/>
        <v>1.7906976744186</v>
      </c>
      <c r="L43" s="283">
        <f t="shared" si="3"/>
        <v>34</v>
      </c>
      <c r="M43" s="287"/>
    </row>
    <row r="44" ht="30" customHeight="1" spans="1:13">
      <c r="A44" s="252"/>
      <c r="B44" s="252"/>
      <c r="C44" s="252" t="s">
        <v>198</v>
      </c>
      <c r="D44" s="254" t="s">
        <v>1895</v>
      </c>
      <c r="E44" s="246">
        <f t="shared" si="4"/>
        <v>0</v>
      </c>
      <c r="F44" s="247"/>
      <c r="G44" s="255"/>
      <c r="H44" s="248">
        <v>3604</v>
      </c>
      <c r="I44" s="281"/>
      <c r="J44" s="246"/>
      <c r="K44" s="282"/>
      <c r="L44" s="283">
        <f t="shared" si="3"/>
        <v>3604</v>
      </c>
      <c r="M44" s="287"/>
    </row>
    <row r="45" ht="30" customHeight="1" spans="1:13">
      <c r="A45" s="252"/>
      <c r="B45" s="252"/>
      <c r="C45" s="252" t="s">
        <v>204</v>
      </c>
      <c r="D45" s="254" t="s">
        <v>1896</v>
      </c>
      <c r="E45" s="246">
        <f t="shared" si="4"/>
        <v>0</v>
      </c>
      <c r="F45" s="247"/>
      <c r="G45" s="255"/>
      <c r="H45" s="248">
        <v>547</v>
      </c>
      <c r="I45" s="281"/>
      <c r="J45" s="246"/>
      <c r="K45" s="282"/>
      <c r="L45" s="283">
        <f t="shared" si="3"/>
        <v>547</v>
      </c>
      <c r="M45" s="287"/>
    </row>
    <row r="46" ht="43.5" customHeight="1" spans="1:13">
      <c r="A46" s="252" t="s">
        <v>98</v>
      </c>
      <c r="B46" s="252" t="s">
        <v>747</v>
      </c>
      <c r="C46" s="252"/>
      <c r="D46" s="254" t="s">
        <v>1897</v>
      </c>
      <c r="E46" s="246">
        <f t="shared" si="4"/>
        <v>0</v>
      </c>
      <c r="F46" s="247">
        <f>SUM(F47)</f>
        <v>0</v>
      </c>
      <c r="G46" s="247">
        <f t="shared" ref="G46:J46" si="17">SUM(G47)</f>
        <v>0</v>
      </c>
      <c r="H46" s="247">
        <f t="shared" si="17"/>
        <v>271</v>
      </c>
      <c r="I46" s="281"/>
      <c r="J46" s="247">
        <f t="shared" si="17"/>
        <v>20</v>
      </c>
      <c r="K46" s="282">
        <f t="shared" si="2"/>
        <v>13.55</v>
      </c>
      <c r="L46" s="283">
        <f t="shared" si="3"/>
        <v>251</v>
      </c>
      <c r="M46" s="292" t="s">
        <v>1875</v>
      </c>
    </row>
    <row r="47" ht="30" customHeight="1" spans="1:13">
      <c r="A47" s="252"/>
      <c r="B47" s="252"/>
      <c r="C47" s="252" t="s">
        <v>204</v>
      </c>
      <c r="D47" s="254" t="s">
        <v>1898</v>
      </c>
      <c r="E47" s="246">
        <f t="shared" si="4"/>
        <v>0</v>
      </c>
      <c r="F47" s="247"/>
      <c r="G47" s="255"/>
      <c r="H47" s="248">
        <v>271</v>
      </c>
      <c r="I47" s="281"/>
      <c r="J47" s="246">
        <v>20</v>
      </c>
      <c r="K47" s="282">
        <f t="shared" si="2"/>
        <v>13.55</v>
      </c>
      <c r="L47" s="283">
        <f t="shared" si="3"/>
        <v>251</v>
      </c>
      <c r="M47" s="295"/>
    </row>
    <row r="48" ht="30" customHeight="1" spans="1:13">
      <c r="A48" s="252" t="s">
        <v>111</v>
      </c>
      <c r="B48" s="252" t="s">
        <v>1197</v>
      </c>
      <c r="C48" s="252"/>
      <c r="D48" s="254" t="s">
        <v>1899</v>
      </c>
      <c r="E48" s="246">
        <f t="shared" si="4"/>
        <v>0</v>
      </c>
      <c r="F48" s="247">
        <f>SUM(F49:F50)</f>
        <v>0</v>
      </c>
      <c r="G48" s="247">
        <f t="shared" ref="G48:J48" si="18">SUM(G49:G50)</f>
        <v>0</v>
      </c>
      <c r="H48" s="247">
        <f t="shared" si="18"/>
        <v>33570</v>
      </c>
      <c r="I48" s="281"/>
      <c r="J48" s="247">
        <f t="shared" si="18"/>
        <v>13580</v>
      </c>
      <c r="K48" s="282">
        <f t="shared" si="2"/>
        <v>2.4720176730486</v>
      </c>
      <c r="L48" s="283">
        <f t="shared" si="3"/>
        <v>19990</v>
      </c>
      <c r="M48" s="292" t="s">
        <v>1875</v>
      </c>
    </row>
    <row r="49" ht="30" customHeight="1" spans="1:13">
      <c r="A49" s="252"/>
      <c r="B49" s="252"/>
      <c r="C49" s="252" t="s">
        <v>183</v>
      </c>
      <c r="D49" s="254" t="s">
        <v>1900</v>
      </c>
      <c r="E49" s="246">
        <f t="shared" si="4"/>
        <v>0</v>
      </c>
      <c r="F49" s="247"/>
      <c r="G49" s="255"/>
      <c r="H49" s="248">
        <v>0</v>
      </c>
      <c r="I49" s="281"/>
      <c r="J49" s="246">
        <v>11580</v>
      </c>
      <c r="K49" s="282">
        <f t="shared" si="2"/>
        <v>0</v>
      </c>
      <c r="L49" s="283">
        <f t="shared" si="3"/>
        <v>-11580</v>
      </c>
      <c r="M49" s="295"/>
    </row>
    <row r="50" ht="30" customHeight="1" spans="1:13">
      <c r="A50" s="252"/>
      <c r="B50" s="252"/>
      <c r="C50" s="252" t="s">
        <v>186</v>
      </c>
      <c r="D50" s="254" t="s">
        <v>1901</v>
      </c>
      <c r="E50" s="246">
        <f t="shared" si="4"/>
        <v>0</v>
      </c>
      <c r="F50" s="247"/>
      <c r="G50" s="255"/>
      <c r="H50" s="248">
        <v>33570</v>
      </c>
      <c r="I50" s="281"/>
      <c r="J50" s="246">
        <v>2000</v>
      </c>
      <c r="K50" s="282">
        <f t="shared" si="2"/>
        <v>16.785</v>
      </c>
      <c r="L50" s="283">
        <f t="shared" si="3"/>
        <v>31570</v>
      </c>
      <c r="M50" s="295"/>
    </row>
    <row r="51" ht="30" customHeight="1" spans="1:13">
      <c r="A51" s="252" t="s">
        <v>111</v>
      </c>
      <c r="B51" s="252" t="s">
        <v>1122</v>
      </c>
      <c r="C51" s="252"/>
      <c r="D51" s="254" t="s">
        <v>1902</v>
      </c>
      <c r="E51" s="246">
        <f t="shared" si="4"/>
        <v>0</v>
      </c>
      <c r="F51" s="247">
        <f>SUM(F52:F54)</f>
        <v>0</v>
      </c>
      <c r="G51" s="247">
        <f t="shared" ref="G51:J51" si="19">SUM(G52:G54)</f>
        <v>0</v>
      </c>
      <c r="H51" s="247">
        <f t="shared" si="19"/>
        <v>29537</v>
      </c>
      <c r="I51" s="281"/>
      <c r="J51" s="247">
        <f t="shared" si="19"/>
        <v>61691</v>
      </c>
      <c r="K51" s="282">
        <f t="shared" si="2"/>
        <v>0.478789450649203</v>
      </c>
      <c r="L51" s="283">
        <f t="shared" si="3"/>
        <v>-32154</v>
      </c>
      <c r="M51" s="292" t="s">
        <v>1875</v>
      </c>
    </row>
    <row r="52" ht="30" customHeight="1" spans="1:13">
      <c r="A52" s="252"/>
      <c r="B52" s="252"/>
      <c r="C52" s="252" t="s">
        <v>183</v>
      </c>
      <c r="D52" s="254" t="s">
        <v>1903</v>
      </c>
      <c r="E52" s="246">
        <f t="shared" si="4"/>
        <v>0</v>
      </c>
      <c r="F52" s="247"/>
      <c r="G52" s="255"/>
      <c r="H52" s="248">
        <v>21716</v>
      </c>
      <c r="I52" s="281"/>
      <c r="J52" s="246">
        <v>55907</v>
      </c>
      <c r="K52" s="282">
        <f t="shared" si="2"/>
        <v>0.388430786842435</v>
      </c>
      <c r="L52" s="283">
        <f t="shared" si="3"/>
        <v>-34191</v>
      </c>
      <c r="M52" s="295"/>
    </row>
    <row r="53" ht="30" customHeight="1" spans="1:13">
      <c r="A53" s="252"/>
      <c r="B53" s="252"/>
      <c r="C53" s="252" t="s">
        <v>190</v>
      </c>
      <c r="D53" s="254" t="s">
        <v>1904</v>
      </c>
      <c r="E53" s="246">
        <f t="shared" si="4"/>
        <v>0</v>
      </c>
      <c r="F53" s="247"/>
      <c r="G53" s="255"/>
      <c r="H53" s="248">
        <v>7399</v>
      </c>
      <c r="I53" s="281"/>
      <c r="J53" s="246">
        <v>5562</v>
      </c>
      <c r="K53" s="282">
        <f t="shared" si="2"/>
        <v>1.33027687882057</v>
      </c>
      <c r="L53" s="283">
        <f t="shared" si="3"/>
        <v>1837</v>
      </c>
      <c r="M53" s="295"/>
    </row>
    <row r="54" ht="30" customHeight="1" spans="1:13">
      <c r="A54" s="252"/>
      <c r="B54" s="252"/>
      <c r="C54" s="252" t="s">
        <v>194</v>
      </c>
      <c r="D54" s="254" t="s">
        <v>1905</v>
      </c>
      <c r="E54" s="246">
        <f t="shared" si="4"/>
        <v>0</v>
      </c>
      <c r="F54" s="247"/>
      <c r="G54" s="255"/>
      <c r="H54" s="248">
        <v>422</v>
      </c>
      <c r="I54" s="281"/>
      <c r="J54" s="246">
        <v>222</v>
      </c>
      <c r="K54" s="282">
        <f t="shared" si="2"/>
        <v>1.9009009009009</v>
      </c>
      <c r="L54" s="283">
        <f t="shared" si="3"/>
        <v>200</v>
      </c>
      <c r="M54" s="295"/>
    </row>
    <row r="55" ht="30" customHeight="1" spans="1:13">
      <c r="A55" s="244" t="s">
        <v>128</v>
      </c>
      <c r="B55" s="244" t="s">
        <v>190</v>
      </c>
      <c r="C55" s="244"/>
      <c r="D55" s="245" t="s">
        <v>1906</v>
      </c>
      <c r="E55" s="246">
        <f t="shared" si="4"/>
        <v>0</v>
      </c>
      <c r="F55" s="247"/>
      <c r="G55" s="255"/>
      <c r="H55" s="248">
        <v>23</v>
      </c>
      <c r="I55" s="281"/>
      <c r="J55" s="248">
        <v>130</v>
      </c>
      <c r="K55" s="282">
        <f t="shared" si="2"/>
        <v>0.176923076923077</v>
      </c>
      <c r="L55" s="283">
        <f t="shared" si="3"/>
        <v>-107</v>
      </c>
      <c r="M55" s="295"/>
    </row>
    <row r="56" ht="30" customHeight="1" spans="1:13">
      <c r="A56" s="244" t="s">
        <v>1675</v>
      </c>
      <c r="B56" s="244" t="s">
        <v>190</v>
      </c>
      <c r="C56" s="244"/>
      <c r="D56" s="245" t="s">
        <v>1907</v>
      </c>
      <c r="E56" s="246">
        <f t="shared" si="4"/>
        <v>5500</v>
      </c>
      <c r="F56" s="247">
        <f>SUM(F57)</f>
        <v>5500</v>
      </c>
      <c r="G56" s="247">
        <f t="shared" ref="G56:J56" si="20">SUM(G57)</f>
        <v>0</v>
      </c>
      <c r="H56" s="247">
        <f t="shared" si="20"/>
        <v>0</v>
      </c>
      <c r="I56" s="281">
        <f t="shared" ref="I56:I65" si="21">IF(E56=0,0,H56/E56)</f>
        <v>0</v>
      </c>
      <c r="J56" s="247">
        <f t="shared" si="20"/>
        <v>0</v>
      </c>
      <c r="K56" s="278">
        <f t="shared" si="2"/>
        <v>0</v>
      </c>
      <c r="L56" s="279">
        <f t="shared" si="3"/>
        <v>0</v>
      </c>
      <c r="M56" s="295"/>
    </row>
    <row r="57" s="228" customFormat="1" ht="30" customHeight="1" spans="1:13">
      <c r="A57" s="244"/>
      <c r="B57" s="244"/>
      <c r="C57" s="244" t="s">
        <v>269</v>
      </c>
      <c r="D57" s="245" t="s">
        <v>1908</v>
      </c>
      <c r="E57" s="246">
        <f t="shared" si="4"/>
        <v>5500</v>
      </c>
      <c r="F57" s="247">
        <v>5500</v>
      </c>
      <c r="G57" s="255">
        <v>0</v>
      </c>
      <c r="H57" s="248">
        <v>0</v>
      </c>
      <c r="I57" s="281">
        <f t="shared" si="21"/>
        <v>0</v>
      </c>
      <c r="J57" s="248">
        <v>0</v>
      </c>
      <c r="K57" s="282">
        <f t="shared" si="2"/>
        <v>0</v>
      </c>
      <c r="L57" s="283">
        <f t="shared" si="3"/>
        <v>0</v>
      </c>
      <c r="M57" s="286"/>
    </row>
    <row r="58" ht="30" customHeight="1" spans="1:13">
      <c r="A58" s="256" t="s">
        <v>1773</v>
      </c>
      <c r="B58" s="256"/>
      <c r="C58" s="256"/>
      <c r="D58" s="256"/>
      <c r="E58" s="257">
        <f t="shared" ref="E58:E64" si="22">SUM(F58:G58)</f>
        <v>0</v>
      </c>
      <c r="F58" s="258">
        <f t="shared" ref="F58:H58" si="23">SUM(F59:F61)</f>
        <v>0</v>
      </c>
      <c r="G58" s="258">
        <f t="shared" si="23"/>
        <v>0</v>
      </c>
      <c r="H58" s="258">
        <f t="shared" si="23"/>
        <v>0</v>
      </c>
      <c r="I58" s="281">
        <f t="shared" si="21"/>
        <v>0</v>
      </c>
      <c r="J58" s="258">
        <f t="shared" ref="J58:L58" si="24">SUM(J59:J61)</f>
        <v>739</v>
      </c>
      <c r="K58" s="282">
        <f t="shared" si="2"/>
        <v>0</v>
      </c>
      <c r="L58" s="258">
        <f t="shared" si="24"/>
        <v>-739</v>
      </c>
      <c r="M58" s="295"/>
    </row>
    <row r="59" ht="30" customHeight="1" spans="1:13">
      <c r="A59" s="259"/>
      <c r="B59" s="259"/>
      <c r="C59" s="259"/>
      <c r="D59" s="260" t="s">
        <v>1909</v>
      </c>
      <c r="E59" s="246">
        <f t="shared" si="22"/>
        <v>0</v>
      </c>
      <c r="F59" s="247" t="s">
        <v>1759</v>
      </c>
      <c r="G59" s="261"/>
      <c r="H59" s="248"/>
      <c r="I59" s="281">
        <f t="shared" si="21"/>
        <v>0</v>
      </c>
      <c r="J59" s="248">
        <v>100</v>
      </c>
      <c r="K59" s="282">
        <f t="shared" si="2"/>
        <v>0</v>
      </c>
      <c r="L59" s="283">
        <f t="shared" si="3"/>
        <v>-100</v>
      </c>
      <c r="M59" s="295"/>
    </row>
    <row r="60" ht="30" customHeight="1" spans="1:13">
      <c r="A60" s="259"/>
      <c r="B60" s="259"/>
      <c r="C60" s="259"/>
      <c r="D60" s="260" t="s">
        <v>1910</v>
      </c>
      <c r="E60" s="246">
        <f t="shared" si="22"/>
        <v>0</v>
      </c>
      <c r="F60" s="247"/>
      <c r="G60" s="262"/>
      <c r="H60" s="248"/>
      <c r="I60" s="281">
        <f t="shared" si="21"/>
        <v>0</v>
      </c>
      <c r="J60" s="248">
        <v>0</v>
      </c>
      <c r="K60" s="282">
        <f t="shared" si="2"/>
        <v>0</v>
      </c>
      <c r="L60" s="283">
        <f t="shared" si="3"/>
        <v>0</v>
      </c>
      <c r="M60" s="287"/>
    </row>
    <row r="61" ht="30" customHeight="1" spans="1:13">
      <c r="A61" s="259"/>
      <c r="B61" s="259"/>
      <c r="C61" s="259"/>
      <c r="D61" s="260" t="s">
        <v>1911</v>
      </c>
      <c r="E61" s="246">
        <f t="shared" si="22"/>
        <v>0</v>
      </c>
      <c r="F61" s="247"/>
      <c r="G61" s="262"/>
      <c r="H61" s="248"/>
      <c r="I61" s="281">
        <f t="shared" si="21"/>
        <v>0</v>
      </c>
      <c r="J61" s="248">
        <v>639</v>
      </c>
      <c r="K61" s="282">
        <f t="shared" si="2"/>
        <v>0</v>
      </c>
      <c r="L61" s="283">
        <f t="shared" si="3"/>
        <v>-639</v>
      </c>
      <c r="M61" s="295"/>
    </row>
    <row r="62" ht="30" customHeight="1" spans="1:13">
      <c r="A62" s="263" t="s">
        <v>1912</v>
      </c>
      <c r="B62" s="264"/>
      <c r="C62" s="264"/>
      <c r="D62" s="264"/>
      <c r="E62" s="257">
        <f t="shared" si="22"/>
        <v>379527</v>
      </c>
      <c r="F62" s="265">
        <f>SUM(F7,F58)</f>
        <v>309527</v>
      </c>
      <c r="G62" s="265">
        <f t="shared" ref="G62:J62" si="25">SUM(G7,G58)</f>
        <v>70000</v>
      </c>
      <c r="H62" s="265">
        <f t="shared" si="25"/>
        <v>182265</v>
      </c>
      <c r="I62" s="277">
        <f t="shared" si="21"/>
        <v>0.480242512390423</v>
      </c>
      <c r="J62" s="265">
        <f t="shared" si="25"/>
        <v>114560</v>
      </c>
      <c r="K62" s="278">
        <f t="shared" si="2"/>
        <v>1.59100034916201</v>
      </c>
      <c r="L62" s="279">
        <f t="shared" si="3"/>
        <v>67705</v>
      </c>
      <c r="M62" s="295"/>
    </row>
    <row r="63" ht="30" customHeight="1" spans="1:13">
      <c r="A63" s="266" t="s">
        <v>1913</v>
      </c>
      <c r="B63" s="259"/>
      <c r="C63" s="259"/>
      <c r="D63" s="259"/>
      <c r="E63" s="246">
        <f t="shared" si="22"/>
        <v>49500</v>
      </c>
      <c r="F63" s="267">
        <v>49500</v>
      </c>
      <c r="G63" s="258"/>
      <c r="H63" s="258"/>
      <c r="I63" s="277">
        <f t="shared" si="21"/>
        <v>0</v>
      </c>
      <c r="J63" s="258"/>
      <c r="K63" s="278">
        <f t="shared" si="2"/>
        <v>0</v>
      </c>
      <c r="L63" s="279"/>
      <c r="M63" s="295"/>
    </row>
    <row r="64" ht="30" customHeight="1" spans="1:13">
      <c r="A64" s="268" t="s">
        <v>1914</v>
      </c>
      <c r="B64" s="269"/>
      <c r="C64" s="269"/>
      <c r="D64" s="269"/>
      <c r="E64" s="246">
        <f t="shared" si="22"/>
        <v>9270</v>
      </c>
      <c r="F64" s="267">
        <v>9270</v>
      </c>
      <c r="G64" s="258"/>
      <c r="H64" s="258"/>
      <c r="I64" s="277">
        <f t="shared" si="21"/>
        <v>0</v>
      </c>
      <c r="J64" s="258"/>
      <c r="K64" s="278">
        <f t="shared" si="2"/>
        <v>0</v>
      </c>
      <c r="L64" s="279"/>
      <c r="M64" s="295"/>
    </row>
    <row r="65" ht="30" customHeight="1" spans="1:13">
      <c r="A65" s="296" t="s">
        <v>1823</v>
      </c>
      <c r="B65" s="296"/>
      <c r="C65" s="296"/>
      <c r="D65" s="296"/>
      <c r="E65" s="297">
        <f t="shared" ref="E65:H65" si="26">SUM(E62:E64)</f>
        <v>438297</v>
      </c>
      <c r="F65" s="297">
        <f t="shared" si="26"/>
        <v>368297</v>
      </c>
      <c r="G65" s="297">
        <f t="shared" si="26"/>
        <v>70000</v>
      </c>
      <c r="H65" s="297">
        <f t="shared" si="26"/>
        <v>182265</v>
      </c>
      <c r="I65" s="277">
        <f t="shared" si="21"/>
        <v>0.415848157756042</v>
      </c>
      <c r="J65" s="297">
        <f t="shared" ref="J65:L65" si="27">SUM(J62:J64)</f>
        <v>114560</v>
      </c>
      <c r="K65" s="278">
        <f t="shared" si="2"/>
        <v>1.59100034916201</v>
      </c>
      <c r="L65" s="297">
        <f t="shared" si="27"/>
        <v>67705</v>
      </c>
      <c r="M65" s="295"/>
    </row>
    <row r="66" ht="30" customHeight="1" spans="1:13">
      <c r="A66" s="298" t="s">
        <v>1915</v>
      </c>
      <c r="B66" s="298"/>
      <c r="C66" s="298"/>
      <c r="D66" s="298"/>
      <c r="E66" s="298"/>
      <c r="F66" s="298"/>
      <c r="G66" s="298"/>
      <c r="H66" s="298"/>
      <c r="I66" s="298"/>
      <c r="J66" s="298"/>
      <c r="K66" s="298"/>
      <c r="L66" s="298"/>
      <c r="M66" s="298"/>
    </row>
  </sheetData>
  <mergeCells count="26">
    <mergeCell ref="A1:M1"/>
    <mergeCell ref="A3:C3"/>
    <mergeCell ref="E3:G3"/>
    <mergeCell ref="H3:I3"/>
    <mergeCell ref="J3:L3"/>
    <mergeCell ref="A6:D6"/>
    <mergeCell ref="A7:D7"/>
    <mergeCell ref="A58:D58"/>
    <mergeCell ref="A62:D62"/>
    <mergeCell ref="A63:D63"/>
    <mergeCell ref="A64:D64"/>
    <mergeCell ref="A65:D65"/>
    <mergeCell ref="A66:M66"/>
    <mergeCell ref="A4:A5"/>
    <mergeCell ref="B4:B5"/>
    <mergeCell ref="C4:C5"/>
    <mergeCell ref="D3:D5"/>
    <mergeCell ref="E4:E5"/>
    <mergeCell ref="F4:F5"/>
    <mergeCell ref="G4:G5"/>
    <mergeCell ref="H4:H5"/>
    <mergeCell ref="I4:I5"/>
    <mergeCell ref="J4:J5"/>
    <mergeCell ref="K4:K5"/>
    <mergeCell ref="L4:L5"/>
    <mergeCell ref="M3:M5"/>
  </mergeCells>
  <printOptions horizontalCentered="1"/>
  <pageMargins left="0.786805555555556" right="0.786805555555556" top="0.786805555555556" bottom="0.786805555555556" header="0.590277777777778" footer="0.590277777777778"/>
  <pageSetup paperSize="9" scale="66" fitToHeight="0" orientation="landscape" verticalDpi="4"/>
  <headerFooter alignWithMargins="0">
    <oddHeader>&amp;L附表8</oddHead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73"/>
  <sheetViews>
    <sheetView showZeros="0" topLeftCell="A10" workbookViewId="0">
      <selection activeCell="D10" sqref="D10"/>
    </sheetView>
  </sheetViews>
  <sheetFormatPr defaultColWidth="9" defaultRowHeight="14.25"/>
  <cols>
    <col min="1" max="1" width="24.5" style="178" customWidth="1"/>
    <col min="2" max="2" width="10.25" style="179" customWidth="1"/>
    <col min="3" max="3" width="30.5" style="179" customWidth="1"/>
    <col min="4" max="4" width="8.5" style="178" customWidth="1"/>
    <col min="5" max="5" width="7.625" style="178" customWidth="1"/>
    <col min="6" max="6" width="9.25" style="178" customWidth="1"/>
    <col min="7" max="7" width="47.625" style="178" customWidth="1"/>
    <col min="8" max="9" width="9" style="178"/>
    <col min="10" max="10" width="9.625" style="178" customWidth="1"/>
    <col min="11" max="16384" width="9" style="178"/>
  </cols>
  <sheetData>
    <row r="1" ht="28.5" customHeight="1" spans="1:7">
      <c r="A1" s="180" t="s">
        <v>1916</v>
      </c>
      <c r="B1" s="180"/>
      <c r="C1" s="180"/>
      <c r="D1" s="181"/>
      <c r="E1" s="181"/>
      <c r="F1" s="181"/>
      <c r="G1" s="181"/>
    </row>
    <row r="2" s="174" customFormat="1" ht="19.5" customHeight="1" spans="1:7">
      <c r="A2" s="182" t="s">
        <v>17</v>
      </c>
      <c r="B2" s="182"/>
      <c r="C2" s="183"/>
      <c r="D2" s="183"/>
      <c r="E2" s="183"/>
      <c r="F2" s="183"/>
      <c r="G2" s="184" t="s">
        <v>18</v>
      </c>
    </row>
    <row r="3" s="175" customFormat="1" ht="20.1" customHeight="1" spans="1:7">
      <c r="A3" s="185" t="s">
        <v>1917</v>
      </c>
      <c r="B3" s="185"/>
      <c r="C3" s="185" t="s">
        <v>1918</v>
      </c>
      <c r="D3" s="185"/>
      <c r="E3" s="185"/>
      <c r="F3" s="185"/>
      <c r="G3" s="185"/>
    </row>
    <row r="4" s="175" customFormat="1" ht="29.25" customHeight="1" spans="1:7">
      <c r="A4" s="185" t="s">
        <v>1919</v>
      </c>
      <c r="B4" s="185" t="s">
        <v>1920</v>
      </c>
      <c r="C4" s="186" t="s">
        <v>1919</v>
      </c>
      <c r="D4" s="186" t="s">
        <v>1920</v>
      </c>
      <c r="E4" s="187" t="s">
        <v>1921</v>
      </c>
      <c r="F4" s="188"/>
      <c r="G4" s="189" t="s">
        <v>23</v>
      </c>
    </row>
    <row r="5" s="175" customFormat="1" ht="36.75" customHeight="1" spans="1:7">
      <c r="A5" s="185"/>
      <c r="B5" s="185"/>
      <c r="C5" s="190"/>
      <c r="D5" s="190"/>
      <c r="E5" s="191" t="s">
        <v>1788</v>
      </c>
      <c r="F5" s="191" t="s">
        <v>164</v>
      </c>
      <c r="G5" s="192"/>
    </row>
    <row r="6" s="176" customFormat="1" ht="30" customHeight="1" spans="1:7">
      <c r="A6" s="193" t="s">
        <v>1922</v>
      </c>
      <c r="B6" s="194">
        <v>86678</v>
      </c>
      <c r="C6" s="193" t="s">
        <v>1923</v>
      </c>
      <c r="D6" s="195"/>
      <c r="E6" s="195"/>
      <c r="F6" s="196"/>
      <c r="G6" s="197"/>
    </row>
    <row r="7" s="176" customFormat="1" ht="30" customHeight="1" spans="1:10">
      <c r="A7" s="198" t="s">
        <v>1924</v>
      </c>
      <c r="B7" s="199">
        <v>2</v>
      </c>
      <c r="C7" s="198" t="s">
        <v>1925</v>
      </c>
      <c r="D7" s="195"/>
      <c r="E7" s="195"/>
      <c r="F7" s="196"/>
      <c r="G7" s="200" t="s">
        <v>1926</v>
      </c>
      <c r="J7" s="221"/>
    </row>
    <row r="8" s="176" customFormat="1" ht="30" customHeight="1" spans="1:7">
      <c r="A8" s="198" t="s">
        <v>1927</v>
      </c>
      <c r="B8" s="199">
        <v>482</v>
      </c>
      <c r="C8" s="193" t="s">
        <v>1928</v>
      </c>
      <c r="D8" s="194">
        <v>64377</v>
      </c>
      <c r="E8" s="194">
        <v>40849</v>
      </c>
      <c r="F8" s="201">
        <f>E8/D8</f>
        <v>0.634527859328642</v>
      </c>
      <c r="G8" s="197"/>
    </row>
    <row r="9" s="176" customFormat="1" ht="30" customHeight="1" spans="1:10">
      <c r="A9" s="198" t="s">
        <v>1929</v>
      </c>
      <c r="B9" s="199">
        <v>558</v>
      </c>
      <c r="C9" s="202" t="s">
        <v>1930</v>
      </c>
      <c r="D9" s="199">
        <v>1692</v>
      </c>
      <c r="E9" s="199">
        <v>1692</v>
      </c>
      <c r="F9" s="203">
        <f t="shared" ref="F9:F28" si="0">E9/D9</f>
        <v>1</v>
      </c>
      <c r="G9" s="197"/>
      <c r="H9" s="204"/>
      <c r="I9" s="205"/>
      <c r="J9" s="205"/>
    </row>
    <row r="10" s="176" customFormat="1" ht="45.75" customHeight="1" spans="1:11">
      <c r="A10" s="198" t="s">
        <v>1931</v>
      </c>
      <c r="B10" s="195"/>
      <c r="C10" s="198" t="s">
        <v>1932</v>
      </c>
      <c r="D10" s="199">
        <v>1608</v>
      </c>
      <c r="E10" s="199">
        <v>1608</v>
      </c>
      <c r="F10" s="203">
        <f t="shared" si="0"/>
        <v>1</v>
      </c>
      <c r="G10" s="200" t="s">
        <v>1933</v>
      </c>
      <c r="H10" s="205"/>
      <c r="I10" s="204"/>
      <c r="J10" s="222"/>
      <c r="K10" s="221"/>
    </row>
    <row r="11" s="176" customFormat="1" ht="30" customHeight="1" spans="1:10">
      <c r="A11" s="198" t="s">
        <v>1934</v>
      </c>
      <c r="B11" s="199">
        <v>2950</v>
      </c>
      <c r="C11" s="198" t="s">
        <v>1932</v>
      </c>
      <c r="D11" s="199">
        <v>84</v>
      </c>
      <c r="E11" s="199">
        <v>84</v>
      </c>
      <c r="F11" s="203">
        <f t="shared" si="0"/>
        <v>1</v>
      </c>
      <c r="G11" s="206" t="s">
        <v>1935</v>
      </c>
      <c r="H11" s="205"/>
      <c r="I11" s="205"/>
      <c r="J11" s="223"/>
    </row>
    <row r="12" s="176" customFormat="1" ht="24.95" customHeight="1" spans="1:10">
      <c r="A12" s="198" t="s">
        <v>1936</v>
      </c>
      <c r="B12" s="199">
        <v>76789</v>
      </c>
      <c r="C12" s="202" t="s">
        <v>1937</v>
      </c>
      <c r="D12" s="199">
        <v>20000</v>
      </c>
      <c r="E12" s="199">
        <v>20000</v>
      </c>
      <c r="F12" s="203">
        <f t="shared" si="0"/>
        <v>1</v>
      </c>
      <c r="G12" s="197"/>
      <c r="H12" s="205"/>
      <c r="I12" s="205"/>
      <c r="J12" s="223"/>
    </row>
    <row r="13" s="176" customFormat="1" ht="30" customHeight="1" spans="1:10">
      <c r="A13" s="198" t="s">
        <v>1938</v>
      </c>
      <c r="B13" s="199">
        <v>294</v>
      </c>
      <c r="C13" s="198" t="s">
        <v>1939</v>
      </c>
      <c r="D13" s="199">
        <v>20000</v>
      </c>
      <c r="E13" s="199">
        <v>20000</v>
      </c>
      <c r="F13" s="203">
        <f t="shared" si="0"/>
        <v>1</v>
      </c>
      <c r="G13" s="207" t="s">
        <v>1940</v>
      </c>
      <c r="H13" s="208"/>
      <c r="I13" s="205"/>
      <c r="J13" s="204"/>
    </row>
    <row r="14" s="176" customFormat="1" ht="29.1" customHeight="1" spans="1:11">
      <c r="A14" s="198" t="s">
        <v>1941</v>
      </c>
      <c r="B14" s="199">
        <v>1774</v>
      </c>
      <c r="C14" s="202" t="s">
        <v>1942</v>
      </c>
      <c r="D14" s="199">
        <v>2794</v>
      </c>
      <c r="E14" s="199">
        <v>2794</v>
      </c>
      <c r="F14" s="203">
        <f t="shared" si="0"/>
        <v>1</v>
      </c>
      <c r="G14" s="209"/>
      <c r="H14" s="208"/>
      <c r="I14" s="205"/>
      <c r="J14" s="205"/>
      <c r="K14" s="224"/>
    </row>
    <row r="15" s="176" customFormat="1" ht="30" customHeight="1" spans="1:10">
      <c r="A15" s="210" t="s">
        <v>1943</v>
      </c>
      <c r="B15" s="199">
        <v>684</v>
      </c>
      <c r="C15" s="198" t="s">
        <v>1944</v>
      </c>
      <c r="D15" s="199">
        <v>2794</v>
      </c>
      <c r="E15" s="199">
        <v>2794</v>
      </c>
      <c r="F15" s="203">
        <f t="shared" si="0"/>
        <v>1</v>
      </c>
      <c r="G15" s="209"/>
      <c r="H15" s="208"/>
      <c r="I15" s="205"/>
      <c r="J15" s="225"/>
    </row>
    <row r="16" s="176" customFormat="1" ht="29.1" customHeight="1" spans="1:10">
      <c r="A16" s="198" t="s">
        <v>1945</v>
      </c>
      <c r="B16" s="199">
        <v>40</v>
      </c>
      <c r="C16" s="198" t="s">
        <v>1946</v>
      </c>
      <c r="D16" s="199">
        <v>2336</v>
      </c>
      <c r="E16" s="199">
        <v>2336</v>
      </c>
      <c r="F16" s="203">
        <f t="shared" si="0"/>
        <v>1</v>
      </c>
      <c r="G16" s="200" t="s">
        <v>1947</v>
      </c>
      <c r="H16" s="208"/>
      <c r="I16" s="205"/>
      <c r="J16" s="218"/>
    </row>
    <row r="17" s="176" customFormat="1" ht="29.1" customHeight="1" spans="1:11">
      <c r="A17" s="198" t="s">
        <v>1948</v>
      </c>
      <c r="B17" s="199">
        <v>2794</v>
      </c>
      <c r="C17" s="198" t="s">
        <v>1949</v>
      </c>
      <c r="D17" s="199">
        <v>381</v>
      </c>
      <c r="E17" s="199">
        <v>381</v>
      </c>
      <c r="F17" s="203">
        <f t="shared" si="0"/>
        <v>1</v>
      </c>
      <c r="G17" s="200"/>
      <c r="H17" s="205"/>
      <c r="I17" s="205"/>
      <c r="J17" s="218"/>
      <c r="K17" s="221"/>
    </row>
    <row r="18" s="176" customFormat="1" ht="31.5" customHeight="1" spans="1:12">
      <c r="A18" s="210" t="s">
        <v>1950</v>
      </c>
      <c r="B18" s="199">
        <v>311</v>
      </c>
      <c r="C18" s="198" t="s">
        <v>1951</v>
      </c>
      <c r="D18" s="199">
        <v>77</v>
      </c>
      <c r="E18" s="199">
        <v>77</v>
      </c>
      <c r="F18" s="203">
        <f t="shared" si="0"/>
        <v>1</v>
      </c>
      <c r="G18" s="209"/>
      <c r="H18" s="205"/>
      <c r="I18" s="205"/>
      <c r="J18" s="205"/>
      <c r="L18" s="221"/>
    </row>
    <row r="19" s="176" customFormat="1" ht="120" customHeight="1" spans="1:10">
      <c r="A19" s="193" t="s">
        <v>1952</v>
      </c>
      <c r="B19" s="194">
        <v>371</v>
      </c>
      <c r="C19" s="202" t="s">
        <v>1953</v>
      </c>
      <c r="D19" s="194">
        <v>39891</v>
      </c>
      <c r="E19" s="194">
        <f>E20+E21</f>
        <v>16363</v>
      </c>
      <c r="F19" s="201">
        <f t="shared" si="0"/>
        <v>0.410192775312727</v>
      </c>
      <c r="G19" s="207" t="s">
        <v>1954</v>
      </c>
      <c r="H19" s="205"/>
      <c r="I19" s="205"/>
      <c r="J19" s="204"/>
    </row>
    <row r="20" s="176" customFormat="1" ht="30" customHeight="1" spans="1:12">
      <c r="A20" s="210" t="s">
        <v>1955</v>
      </c>
      <c r="B20" s="194"/>
      <c r="C20" s="198" t="s">
        <v>1956</v>
      </c>
      <c r="D20" s="199">
        <v>39821</v>
      </c>
      <c r="E20" s="199">
        <v>16293</v>
      </c>
      <c r="F20" s="203">
        <f t="shared" si="0"/>
        <v>0.409155972979081</v>
      </c>
      <c r="G20" s="207"/>
      <c r="H20" s="205"/>
      <c r="I20" s="221"/>
      <c r="J20" s="226"/>
      <c r="K20" s="221"/>
      <c r="L20" s="221"/>
    </row>
    <row r="21" s="176" customFormat="1" ht="30" customHeight="1" spans="1:11">
      <c r="A21" s="210" t="s">
        <v>1957</v>
      </c>
      <c r="B21" s="199">
        <v>371</v>
      </c>
      <c r="C21" s="198" t="s">
        <v>1956</v>
      </c>
      <c r="D21" s="199">
        <v>70</v>
      </c>
      <c r="E21" s="199">
        <v>70</v>
      </c>
      <c r="F21" s="203">
        <f t="shared" si="0"/>
        <v>1</v>
      </c>
      <c r="G21" s="211" t="s">
        <v>1958</v>
      </c>
      <c r="J21" s="221"/>
      <c r="K21" s="221"/>
    </row>
    <row r="22" s="176" customFormat="1" ht="29.1" customHeight="1" spans="1:12">
      <c r="A22" s="210" t="s">
        <v>1959</v>
      </c>
      <c r="B22" s="199"/>
      <c r="C22" s="193" t="s">
        <v>1960</v>
      </c>
      <c r="D22" s="212">
        <v>22672</v>
      </c>
      <c r="E22" s="212">
        <v>22672</v>
      </c>
      <c r="F22" s="201">
        <f t="shared" si="0"/>
        <v>1</v>
      </c>
      <c r="G22" s="197"/>
      <c r="L22" s="221"/>
    </row>
    <row r="23" s="176" customFormat="1" ht="24.95" customHeight="1" spans="1:7">
      <c r="A23" s="193" t="s">
        <v>1961</v>
      </c>
      <c r="B23" s="199"/>
      <c r="C23" s="213" t="s">
        <v>1962</v>
      </c>
      <c r="D23" s="212">
        <v>22672</v>
      </c>
      <c r="E23" s="212">
        <v>22672</v>
      </c>
      <c r="F23" s="201">
        <f t="shared" si="0"/>
        <v>1</v>
      </c>
      <c r="G23" s="197"/>
    </row>
    <row r="24" s="176" customFormat="1" ht="72.75" customHeight="1" spans="1:13">
      <c r="A24" s="193" t="s">
        <v>1963</v>
      </c>
      <c r="B24" s="199"/>
      <c r="C24" s="213" t="s">
        <v>1964</v>
      </c>
      <c r="D24" s="199">
        <v>16539</v>
      </c>
      <c r="E24" s="199">
        <v>16539</v>
      </c>
      <c r="F24" s="203">
        <f t="shared" si="0"/>
        <v>1</v>
      </c>
      <c r="G24" s="200" t="s">
        <v>1965</v>
      </c>
      <c r="I24" s="221"/>
      <c r="J24" s="221"/>
      <c r="K24" s="221"/>
      <c r="M24" s="221"/>
    </row>
    <row r="25" s="176" customFormat="1" ht="33" customHeight="1" spans="1:10">
      <c r="A25" s="214" t="s">
        <v>1966</v>
      </c>
      <c r="B25" s="199">
        <v>0</v>
      </c>
      <c r="C25" s="213" t="s">
        <v>1964</v>
      </c>
      <c r="D25" s="199">
        <v>6133</v>
      </c>
      <c r="E25" s="199">
        <v>6133</v>
      </c>
      <c r="F25" s="203">
        <f t="shared" si="0"/>
        <v>1</v>
      </c>
      <c r="G25" s="215" t="s">
        <v>1967</v>
      </c>
      <c r="I25" s="221"/>
      <c r="J25" s="221"/>
    </row>
    <row r="26" s="176" customFormat="1" ht="24.95" customHeight="1" spans="1:12">
      <c r="A26" s="198" t="s">
        <v>1968</v>
      </c>
      <c r="B26" s="194">
        <v>87049</v>
      </c>
      <c r="C26" s="198" t="s">
        <v>1969</v>
      </c>
      <c r="D26" s="194">
        <v>87049</v>
      </c>
      <c r="E26" s="194">
        <f>E6+E8+E22</f>
        <v>63521</v>
      </c>
      <c r="F26" s="201">
        <f t="shared" si="0"/>
        <v>0.729715447621455</v>
      </c>
      <c r="G26" s="215"/>
      <c r="K26" s="221"/>
      <c r="L26" s="221"/>
    </row>
    <row r="27" s="176" customFormat="1" ht="24.95" customHeight="1" spans="1:10">
      <c r="A27" s="198" t="s">
        <v>1970</v>
      </c>
      <c r="B27" s="194"/>
      <c r="C27" s="198" t="s">
        <v>1971</v>
      </c>
      <c r="D27" s="195"/>
      <c r="E27" s="216"/>
      <c r="F27" s="201"/>
      <c r="G27" s="197"/>
      <c r="J27" s="221"/>
    </row>
    <row r="28" s="176" customFormat="1" ht="24.95" customHeight="1" spans="1:7">
      <c r="A28" s="185" t="s">
        <v>1972</v>
      </c>
      <c r="B28" s="194">
        <v>87049</v>
      </c>
      <c r="C28" s="185" t="s">
        <v>1973</v>
      </c>
      <c r="D28" s="194">
        <v>87049</v>
      </c>
      <c r="E28" s="194">
        <v>63521</v>
      </c>
      <c r="F28" s="201">
        <f t="shared" si="0"/>
        <v>0.729715447621455</v>
      </c>
      <c r="G28" s="217"/>
    </row>
    <row r="29" s="177" customFormat="1" ht="25.5" customHeight="1" spans="1:7">
      <c r="A29" s="218"/>
      <c r="B29" s="219"/>
      <c r="C29" s="219"/>
      <c r="D29" s="219"/>
      <c r="E29" s="219"/>
      <c r="F29" s="219"/>
      <c r="G29" s="219"/>
    </row>
    <row r="30" s="177" customFormat="1" ht="15" spans="2:3">
      <c r="B30" s="220"/>
      <c r="C30" s="220"/>
    </row>
    <row r="31" s="177" customFormat="1" ht="15" spans="2:3">
      <c r="B31" s="220"/>
      <c r="C31" s="220"/>
    </row>
    <row r="32" s="177" customFormat="1" ht="15" spans="2:3">
      <c r="B32" s="220"/>
      <c r="C32" s="220"/>
    </row>
    <row r="33" s="177" customFormat="1" ht="15" spans="2:3">
      <c r="B33" s="220"/>
      <c r="C33" s="220"/>
    </row>
    <row r="34" s="177" customFormat="1" ht="15" spans="2:3">
      <c r="B34" s="220"/>
      <c r="C34" s="220"/>
    </row>
    <row r="35" s="177" customFormat="1" ht="15" spans="2:3">
      <c r="B35" s="220"/>
      <c r="C35" s="220"/>
    </row>
    <row r="36" s="177" customFormat="1" ht="15" spans="2:3">
      <c r="B36" s="220"/>
      <c r="C36" s="220"/>
    </row>
    <row r="37" s="177" customFormat="1" ht="15" spans="2:3">
      <c r="B37" s="220"/>
      <c r="C37" s="220"/>
    </row>
    <row r="38" s="177" customFormat="1" ht="15" spans="2:3">
      <c r="B38" s="220"/>
      <c r="C38" s="220"/>
    </row>
    <row r="39" s="177" customFormat="1" ht="15" spans="2:3">
      <c r="B39" s="220"/>
      <c r="C39" s="220"/>
    </row>
    <row r="40" s="177" customFormat="1" ht="15" spans="2:3">
      <c r="B40" s="220"/>
      <c r="C40" s="220"/>
    </row>
    <row r="41" s="177" customFormat="1" ht="15" spans="2:3">
      <c r="B41" s="220"/>
      <c r="C41" s="220"/>
    </row>
    <row r="42" s="177" customFormat="1" ht="15" spans="2:3">
      <c r="B42" s="220"/>
      <c r="C42" s="220"/>
    </row>
    <row r="43" s="177" customFormat="1" ht="15" spans="2:3">
      <c r="B43" s="220"/>
      <c r="C43" s="220"/>
    </row>
    <row r="44" s="177" customFormat="1" ht="15" spans="2:3">
      <c r="B44" s="220"/>
      <c r="C44" s="220"/>
    </row>
    <row r="45" s="177" customFormat="1" ht="15" spans="2:3">
      <c r="B45" s="220"/>
      <c r="C45" s="220"/>
    </row>
    <row r="46" s="177" customFormat="1" ht="15" spans="2:3">
      <c r="B46" s="220"/>
      <c r="C46" s="220"/>
    </row>
    <row r="47" s="177" customFormat="1" ht="15" spans="2:3">
      <c r="B47" s="220"/>
      <c r="C47" s="220"/>
    </row>
    <row r="48" s="177" customFormat="1" ht="15" spans="2:3">
      <c r="B48" s="220"/>
      <c r="C48" s="220"/>
    </row>
    <row r="49" s="177" customFormat="1" ht="15" spans="2:3">
      <c r="B49" s="220"/>
      <c r="C49" s="220"/>
    </row>
    <row r="50" s="177" customFormat="1" ht="15" spans="2:3">
      <c r="B50" s="220"/>
      <c r="C50" s="220"/>
    </row>
    <row r="51" s="177" customFormat="1" ht="15" spans="2:3">
      <c r="B51" s="220"/>
      <c r="C51" s="220"/>
    </row>
    <row r="52" s="177" customFormat="1" ht="15" spans="2:3">
      <c r="B52" s="220"/>
      <c r="C52" s="220"/>
    </row>
    <row r="53" s="177" customFormat="1" ht="15" spans="2:3">
      <c r="B53" s="220"/>
      <c r="C53" s="220"/>
    </row>
    <row r="54" s="177" customFormat="1" ht="15" spans="2:3">
      <c r="B54" s="220"/>
      <c r="C54" s="220"/>
    </row>
    <row r="55" s="177" customFormat="1" ht="15" spans="2:3">
      <c r="B55" s="220"/>
      <c r="C55" s="220"/>
    </row>
    <row r="56" s="177" customFormat="1" ht="15" spans="2:3">
      <c r="B56" s="220"/>
      <c r="C56" s="220"/>
    </row>
    <row r="57" s="177" customFormat="1" ht="15" spans="2:3">
      <c r="B57" s="220"/>
      <c r="C57" s="220"/>
    </row>
    <row r="58" s="177" customFormat="1" ht="15" spans="2:3">
      <c r="B58" s="220"/>
      <c r="C58" s="220"/>
    </row>
    <row r="59" s="177" customFormat="1" ht="15" spans="2:3">
      <c r="B59" s="220"/>
      <c r="C59" s="220"/>
    </row>
    <row r="60" s="177" customFormat="1" ht="15" spans="2:3">
      <c r="B60" s="220"/>
      <c r="C60" s="220"/>
    </row>
    <row r="61" s="177" customFormat="1" ht="15" spans="2:3">
      <c r="B61" s="220"/>
      <c r="C61" s="220"/>
    </row>
    <row r="62" s="177" customFormat="1" ht="15" spans="2:3">
      <c r="B62" s="220"/>
      <c r="C62" s="220"/>
    </row>
    <row r="63" s="177" customFormat="1" ht="15" spans="2:3">
      <c r="B63" s="220"/>
      <c r="C63" s="220"/>
    </row>
    <row r="64" s="177" customFormat="1" ht="15" spans="2:3">
      <c r="B64" s="220"/>
      <c r="C64" s="220"/>
    </row>
    <row r="65" s="177" customFormat="1" ht="15" spans="2:3">
      <c r="B65" s="220"/>
      <c r="C65" s="220"/>
    </row>
    <row r="66" s="177" customFormat="1" ht="15" spans="2:3">
      <c r="B66" s="220"/>
      <c r="C66" s="220"/>
    </row>
    <row r="67" s="177" customFormat="1" ht="15" spans="2:3">
      <c r="B67" s="220"/>
      <c r="C67" s="220"/>
    </row>
    <row r="68" s="177" customFormat="1" ht="15" spans="2:3">
      <c r="B68" s="220"/>
      <c r="C68" s="220"/>
    </row>
    <row r="69" s="177" customFormat="1" ht="15" spans="2:3">
      <c r="B69" s="220"/>
      <c r="C69" s="220"/>
    </row>
    <row r="70" s="177" customFormat="1" ht="15" spans="2:3">
      <c r="B70" s="220"/>
      <c r="C70" s="220"/>
    </row>
    <row r="71" s="177" customFormat="1" ht="15" spans="2:3">
      <c r="B71" s="220"/>
      <c r="C71" s="220"/>
    </row>
    <row r="72" s="177" customFormat="1" ht="15" spans="2:3">
      <c r="B72" s="220"/>
      <c r="C72" s="220"/>
    </row>
    <row r="73" s="177" customFormat="1" ht="15" spans="2:3">
      <c r="B73" s="220"/>
      <c r="C73" s="220"/>
    </row>
  </sheetData>
  <mergeCells count="12">
    <mergeCell ref="A1:G1"/>
    <mergeCell ref="A2:B2"/>
    <mergeCell ref="A3:B3"/>
    <mergeCell ref="C3:G3"/>
    <mergeCell ref="E4:F4"/>
    <mergeCell ref="A29:G29"/>
    <mergeCell ref="A4:A5"/>
    <mergeCell ref="B4:B5"/>
    <mergeCell ref="C4:C5"/>
    <mergeCell ref="D4:D5"/>
    <mergeCell ref="G4:G5"/>
    <mergeCell ref="G16:G17"/>
  </mergeCells>
  <printOptions horizontalCentered="1"/>
  <pageMargins left="0.786805555555556" right="0.786805555555556" top="0.786805555555556" bottom="0.786805555555556" header="0.590277777777778" footer="0.590277777777778"/>
  <pageSetup paperSize="9" scale="85" firstPageNumber="52" orientation="landscape" useFirstPageNumber="1"/>
  <headerFooter alignWithMargins="0">
    <oddHeader>&amp;L附表9</oddHead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6"/>
  <sheetViews>
    <sheetView showZeros="0" workbookViewId="0">
      <selection activeCell="H8" sqref="H8"/>
    </sheetView>
  </sheetViews>
  <sheetFormatPr defaultColWidth="9" defaultRowHeight="14.25"/>
  <cols>
    <col min="1" max="1" width="23.375" style="144" customWidth="1"/>
    <col min="2" max="2" width="11" style="145" customWidth="1"/>
    <col min="3" max="3" width="11" style="144" customWidth="1"/>
    <col min="4" max="4" width="11.875" style="144" customWidth="1"/>
    <col min="5" max="5" width="23.375" style="145" customWidth="1"/>
    <col min="6" max="7" width="11" style="144" customWidth="1"/>
    <col min="8" max="8" width="12" style="144" customWidth="1"/>
    <col min="9" max="9" width="25.5" style="144" customWidth="1"/>
    <col min="10" max="16384" width="9" style="144"/>
  </cols>
  <sheetData>
    <row r="1" ht="31.5" customHeight="1" spans="1:9">
      <c r="A1" s="146" t="s">
        <v>1974</v>
      </c>
      <c r="B1" s="147"/>
      <c r="C1" s="147"/>
      <c r="D1" s="147"/>
      <c r="E1" s="147"/>
      <c r="F1" s="148"/>
      <c r="G1" s="148"/>
      <c r="H1" s="148"/>
      <c r="I1" s="148"/>
    </row>
    <row r="2" s="139" customFormat="1" ht="24" customHeight="1" spans="1:9">
      <c r="A2" s="149" t="s">
        <v>1975</v>
      </c>
      <c r="B2" s="149"/>
      <c r="I2" s="168" t="s">
        <v>135</v>
      </c>
    </row>
    <row r="3" s="140" customFormat="1" ht="30" customHeight="1" spans="1:9">
      <c r="A3" s="150" t="s">
        <v>1917</v>
      </c>
      <c r="B3" s="150"/>
      <c r="C3" s="150"/>
      <c r="D3" s="150"/>
      <c r="E3" s="150" t="s">
        <v>1918</v>
      </c>
      <c r="F3" s="150"/>
      <c r="G3" s="150"/>
      <c r="H3" s="150"/>
      <c r="I3" s="169" t="s">
        <v>23</v>
      </c>
    </row>
    <row r="4" s="140" customFormat="1" ht="38.25" customHeight="1" spans="1:9">
      <c r="A4" s="151" t="s">
        <v>1976</v>
      </c>
      <c r="B4" s="150" t="s">
        <v>1920</v>
      </c>
      <c r="C4" s="152" t="s">
        <v>1977</v>
      </c>
      <c r="D4" s="152"/>
      <c r="E4" s="151" t="s">
        <v>1976</v>
      </c>
      <c r="F4" s="150" t="s">
        <v>1920</v>
      </c>
      <c r="G4" s="152" t="s">
        <v>1978</v>
      </c>
      <c r="H4" s="152"/>
      <c r="I4" s="169"/>
    </row>
    <row r="5" s="140" customFormat="1" ht="46.5" customHeight="1" spans="1:9">
      <c r="A5" s="151"/>
      <c r="B5" s="150"/>
      <c r="C5" s="152" t="s">
        <v>27</v>
      </c>
      <c r="D5" s="152" t="s">
        <v>1979</v>
      </c>
      <c r="E5" s="151"/>
      <c r="F5" s="150"/>
      <c r="G5" s="152" t="s">
        <v>76</v>
      </c>
      <c r="H5" s="152" t="s">
        <v>139</v>
      </c>
      <c r="I5" s="169"/>
    </row>
    <row r="6" s="140" customFormat="1" ht="24.95" customHeight="1" spans="1:9">
      <c r="A6" s="153" t="s">
        <v>1980</v>
      </c>
      <c r="B6" s="154">
        <v>1</v>
      </c>
      <c r="C6" s="154">
        <v>2</v>
      </c>
      <c r="D6" s="154" t="s">
        <v>1981</v>
      </c>
      <c r="E6" s="154">
        <v>4</v>
      </c>
      <c r="F6" s="154">
        <v>5</v>
      </c>
      <c r="G6" s="154">
        <v>6</v>
      </c>
      <c r="H6" s="154" t="s">
        <v>1982</v>
      </c>
      <c r="I6" s="154">
        <v>8</v>
      </c>
    </row>
    <row r="7" s="141" customFormat="1" ht="55.5" customHeight="1" spans="1:9">
      <c r="A7" s="155" t="s">
        <v>1983</v>
      </c>
      <c r="B7" s="156">
        <v>1148060</v>
      </c>
      <c r="C7" s="156">
        <v>1079204</v>
      </c>
      <c r="D7" s="157">
        <f>C7/B7</f>
        <v>0.940024040555372</v>
      </c>
      <c r="E7" s="155" t="s">
        <v>1983</v>
      </c>
      <c r="F7" s="158">
        <v>896407</v>
      </c>
      <c r="G7" s="158">
        <v>828434</v>
      </c>
      <c r="H7" s="157">
        <f>G7/F7</f>
        <v>0.924171721104364</v>
      </c>
      <c r="I7" s="170"/>
    </row>
    <row r="8" s="141" customFormat="1" ht="55.5" customHeight="1" spans="1:9">
      <c r="A8" s="155" t="s">
        <v>1984</v>
      </c>
      <c r="B8" s="156">
        <v>38331</v>
      </c>
      <c r="C8" s="156">
        <v>30416</v>
      </c>
      <c r="D8" s="157">
        <f t="shared" ref="D8:D11" si="0">C8/B8</f>
        <v>0.793509170123399</v>
      </c>
      <c r="E8" s="155" t="s">
        <v>1984</v>
      </c>
      <c r="F8" s="158">
        <v>13758</v>
      </c>
      <c r="G8" s="158">
        <v>28955</v>
      </c>
      <c r="H8" s="157">
        <f t="shared" ref="H8:H11" si="1">G8/F8</f>
        <v>2.10459369094345</v>
      </c>
      <c r="I8" s="171" t="s">
        <v>1985</v>
      </c>
    </row>
    <row r="9" s="141" customFormat="1" ht="55.5" customHeight="1" spans="1:9">
      <c r="A9" s="155" t="s">
        <v>1986</v>
      </c>
      <c r="B9" s="156">
        <v>53701</v>
      </c>
      <c r="C9" s="159">
        <v>41025</v>
      </c>
      <c r="D9" s="157">
        <f t="shared" si="0"/>
        <v>0.763952254147967</v>
      </c>
      <c r="E9" s="155" t="s">
        <v>1986</v>
      </c>
      <c r="F9" s="158">
        <v>56081</v>
      </c>
      <c r="G9" s="158">
        <v>41728</v>
      </c>
      <c r="H9" s="157">
        <f t="shared" si="1"/>
        <v>0.74406661792764</v>
      </c>
      <c r="I9" s="172"/>
    </row>
    <row r="10" s="141" customFormat="1" ht="55.5" customHeight="1" spans="1:9">
      <c r="A10" s="155" t="s">
        <v>1987</v>
      </c>
      <c r="B10" s="156">
        <v>1505</v>
      </c>
      <c r="C10" s="160">
        <v>1224</v>
      </c>
      <c r="D10" s="157">
        <f t="shared" si="0"/>
        <v>0.813289036544851</v>
      </c>
      <c r="E10" s="155" t="s">
        <v>1987</v>
      </c>
      <c r="F10" s="158">
        <v>591</v>
      </c>
      <c r="G10" s="158">
        <v>225</v>
      </c>
      <c r="H10" s="157">
        <f t="shared" si="1"/>
        <v>0.380710659898477</v>
      </c>
      <c r="I10" s="172" t="s">
        <v>1988</v>
      </c>
    </row>
    <row r="11" s="142" customFormat="1" ht="55.5" customHeight="1" spans="1:9">
      <c r="A11" s="161" t="s">
        <v>1972</v>
      </c>
      <c r="B11" s="162">
        <f t="shared" ref="B11:G11" si="2">SUM(B7:B10)</f>
        <v>1241597</v>
      </c>
      <c r="C11" s="162">
        <f t="shared" si="2"/>
        <v>1151869</v>
      </c>
      <c r="D11" s="163">
        <f t="shared" si="0"/>
        <v>0.927731784145741</v>
      </c>
      <c r="E11" s="161" t="s">
        <v>1973</v>
      </c>
      <c r="F11" s="162">
        <v>966836</v>
      </c>
      <c r="G11" s="162">
        <f t="shared" si="2"/>
        <v>899342</v>
      </c>
      <c r="H11" s="163">
        <f t="shared" si="1"/>
        <v>0.930190849327083</v>
      </c>
      <c r="I11" s="173"/>
    </row>
    <row r="12" s="143" customFormat="1" ht="25.5" customHeight="1" spans="1:9">
      <c r="A12" s="164" t="s">
        <v>1989</v>
      </c>
      <c r="B12" s="164"/>
      <c r="C12" s="164"/>
      <c r="D12" s="164"/>
      <c r="E12" s="164"/>
      <c r="F12" s="164"/>
      <c r="G12" s="164"/>
      <c r="H12" s="164"/>
      <c r="I12" s="164"/>
    </row>
    <row r="13" s="143" customFormat="1" ht="15" spans="1:9">
      <c r="A13" s="165"/>
      <c r="B13" s="166"/>
      <c r="C13" s="165"/>
      <c r="D13" s="165"/>
      <c r="E13" s="166"/>
      <c r="F13" s="165"/>
      <c r="G13" s="165"/>
      <c r="H13" s="165"/>
      <c r="I13" s="165"/>
    </row>
    <row r="14" s="143" customFormat="1" ht="15" spans="2:5">
      <c r="B14" s="167"/>
      <c r="E14" s="167"/>
    </row>
    <row r="15" s="143" customFormat="1" ht="15" spans="2:5">
      <c r="B15" s="167"/>
      <c r="E15" s="167"/>
    </row>
    <row r="16" s="143" customFormat="1" ht="15" spans="2:5">
      <c r="B16" s="167"/>
      <c r="E16" s="167"/>
    </row>
    <row r="17" s="143" customFormat="1" ht="15" spans="2:5">
      <c r="B17" s="167"/>
      <c r="E17" s="167"/>
    </row>
    <row r="18" s="143" customFormat="1" ht="15" spans="2:5">
      <c r="B18" s="167"/>
      <c r="E18" s="167"/>
    </row>
    <row r="19" s="143" customFormat="1" ht="15" spans="2:5">
      <c r="B19" s="167"/>
      <c r="E19" s="167"/>
    </row>
    <row r="20" s="143" customFormat="1" ht="15" spans="2:5">
      <c r="B20" s="167"/>
      <c r="E20" s="167"/>
    </row>
    <row r="21" s="143" customFormat="1" ht="15" spans="2:5">
      <c r="B21" s="167"/>
      <c r="E21" s="167"/>
    </row>
    <row r="22" s="143" customFormat="1" ht="15" spans="2:5">
      <c r="B22" s="167"/>
      <c r="E22" s="167"/>
    </row>
    <row r="23" s="143" customFormat="1" ht="15" spans="2:5">
      <c r="B23" s="167"/>
      <c r="E23" s="167"/>
    </row>
    <row r="24" s="143" customFormat="1" ht="15" spans="2:5">
      <c r="B24" s="167"/>
      <c r="E24" s="167"/>
    </row>
    <row r="25" s="143" customFormat="1" ht="15" spans="2:5">
      <c r="B25" s="167"/>
      <c r="E25" s="167"/>
    </row>
    <row r="26" s="143" customFormat="1" ht="15" spans="2:5">
      <c r="B26" s="167"/>
      <c r="E26" s="167"/>
    </row>
    <row r="27" s="143" customFormat="1" ht="15" spans="2:5">
      <c r="B27" s="167"/>
      <c r="E27" s="167"/>
    </row>
    <row r="28" s="143" customFormat="1" ht="15" spans="2:5">
      <c r="B28" s="167"/>
      <c r="E28" s="167"/>
    </row>
    <row r="29" s="143" customFormat="1" ht="15" spans="2:5">
      <c r="B29" s="167"/>
      <c r="E29" s="167"/>
    </row>
    <row r="30" s="143" customFormat="1" ht="15" spans="2:5">
      <c r="B30" s="167"/>
      <c r="E30" s="167"/>
    </row>
    <row r="31" s="143" customFormat="1" ht="15" spans="2:5">
      <c r="B31" s="167"/>
      <c r="E31" s="167"/>
    </row>
    <row r="32" s="143" customFormat="1" ht="15" spans="2:5">
      <c r="B32" s="167"/>
      <c r="E32" s="167"/>
    </row>
    <row r="33" s="143" customFormat="1" ht="15" spans="2:5">
      <c r="B33" s="167"/>
      <c r="E33" s="167"/>
    </row>
    <row r="34" s="143" customFormat="1" ht="15" spans="2:5">
      <c r="B34" s="167"/>
      <c r="E34" s="167"/>
    </row>
    <row r="35" s="143" customFormat="1" ht="15" spans="2:5">
      <c r="B35" s="167"/>
      <c r="E35" s="167"/>
    </row>
    <row r="36" s="143" customFormat="1" ht="15" spans="2:5">
      <c r="B36" s="167"/>
      <c r="E36" s="167"/>
    </row>
    <row r="37" s="143" customFormat="1" ht="15" spans="2:5">
      <c r="B37" s="167"/>
      <c r="E37" s="167"/>
    </row>
    <row r="38" s="143" customFormat="1" ht="15" spans="2:5">
      <c r="B38" s="167"/>
      <c r="E38" s="167"/>
    </row>
    <row r="39" s="143" customFormat="1" ht="15" spans="2:5">
      <c r="B39" s="167"/>
      <c r="E39" s="167"/>
    </row>
    <row r="40" s="143" customFormat="1" ht="15" spans="2:5">
      <c r="B40" s="167"/>
      <c r="E40" s="167"/>
    </row>
    <row r="41" s="143" customFormat="1" ht="15" spans="2:5">
      <c r="B41" s="167"/>
      <c r="E41" s="167"/>
    </row>
    <row r="42" s="143" customFormat="1" ht="15" spans="2:5">
      <c r="B42" s="167"/>
      <c r="E42" s="167"/>
    </row>
    <row r="43" s="143" customFormat="1" ht="15" spans="2:5">
      <c r="B43" s="167"/>
      <c r="E43" s="167"/>
    </row>
    <row r="44" s="143" customFormat="1" ht="15" spans="2:5">
      <c r="B44" s="167"/>
      <c r="E44" s="167"/>
    </row>
    <row r="45" s="143" customFormat="1" ht="15" spans="2:5">
      <c r="B45" s="167"/>
      <c r="E45" s="167"/>
    </row>
    <row r="46" s="143" customFormat="1" ht="15" spans="2:5">
      <c r="B46" s="167"/>
      <c r="E46" s="167"/>
    </row>
    <row r="47" s="143" customFormat="1" ht="15" spans="2:5">
      <c r="B47" s="167"/>
      <c r="E47" s="167"/>
    </row>
    <row r="48" s="143" customFormat="1" ht="15" spans="2:5">
      <c r="B48" s="167"/>
      <c r="E48" s="167"/>
    </row>
    <row r="49" s="143" customFormat="1" ht="15" spans="2:5">
      <c r="B49" s="167"/>
      <c r="E49" s="167"/>
    </row>
    <row r="50" s="143" customFormat="1" ht="15" spans="2:5">
      <c r="B50" s="167"/>
      <c r="E50" s="167"/>
    </row>
    <row r="51" s="143" customFormat="1" ht="15" spans="2:5">
      <c r="B51" s="167"/>
      <c r="E51" s="167"/>
    </row>
    <row r="52" s="143" customFormat="1" ht="15" spans="2:5">
      <c r="B52" s="167"/>
      <c r="E52" s="167"/>
    </row>
    <row r="53" s="143" customFormat="1" ht="15" spans="2:5">
      <c r="B53" s="167"/>
      <c r="E53" s="167"/>
    </row>
    <row r="54" s="143" customFormat="1" ht="15" spans="2:5">
      <c r="B54" s="167"/>
      <c r="E54" s="167"/>
    </row>
    <row r="55" s="143" customFormat="1" ht="15" spans="2:5">
      <c r="B55" s="167"/>
      <c r="E55" s="167"/>
    </row>
    <row r="56" s="143" customFormat="1" ht="15" spans="2:5">
      <c r="B56" s="167"/>
      <c r="E56" s="167"/>
    </row>
  </sheetData>
  <mergeCells count="12">
    <mergeCell ref="A1:I1"/>
    <mergeCell ref="A2:B2"/>
    <mergeCell ref="A3:D3"/>
    <mergeCell ref="E3:H3"/>
    <mergeCell ref="C4:D4"/>
    <mergeCell ref="G4:H4"/>
    <mergeCell ref="A12:I12"/>
    <mergeCell ref="A4:A5"/>
    <mergeCell ref="B4:B5"/>
    <mergeCell ref="E4:E5"/>
    <mergeCell ref="F4:F5"/>
    <mergeCell ref="I3:I5"/>
  </mergeCells>
  <printOptions horizontalCentered="1"/>
  <pageMargins left="0.786805555555556" right="0.786805555555556" top="0.786805555555556" bottom="0.786805555555556" header="0.590277777777778" footer="0.590277777777778"/>
  <pageSetup paperSize="9" scale="85" firstPageNumber="57" orientation="landscape" useFirstPageNumber="1"/>
  <headerFooter alignWithMargins="0">
    <oddHeader>&amp;L附表10</oddHead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6"/>
  </sheetPr>
  <dimension ref="A1:Q83"/>
  <sheetViews>
    <sheetView showZeros="0" workbookViewId="0">
      <pane xSplit="1" ySplit="5" topLeftCell="D6" activePane="bottomRight" state="frozen"/>
      <selection/>
      <selection pane="topRight"/>
      <selection pane="bottomLeft"/>
      <selection pane="bottomRight" activeCell="Q9" sqref="Q9"/>
    </sheetView>
  </sheetViews>
  <sheetFormatPr defaultColWidth="9" defaultRowHeight="15"/>
  <cols>
    <col min="1" max="1" width="27.375" customWidth="1"/>
    <col min="2" max="3" width="10.125" style="48" customWidth="1"/>
    <col min="4" max="4" width="10.25" style="48" customWidth="1"/>
    <col min="5" max="5" width="8.375" style="48" customWidth="1"/>
    <col min="6" max="6" width="8.625" style="48" customWidth="1"/>
    <col min="7" max="7" width="8.875" style="48" customWidth="1"/>
    <col min="8" max="10" width="9.875" style="48" customWidth="1"/>
    <col min="11" max="11" width="9.375" style="48" customWidth="1"/>
    <col min="12" max="13" width="10.375" customWidth="1"/>
    <col min="14" max="14" width="10.375" style="49" customWidth="1"/>
    <col min="15" max="15" width="10" customWidth="1"/>
    <col min="16" max="16" width="10" style="50" customWidth="1"/>
    <col min="17" max="17" width="36" style="51" customWidth="1"/>
    <col min="18" max="256" width="9" style="52"/>
  </cols>
  <sheetData>
    <row r="1" ht="32.25" customHeight="1" spans="1:17">
      <c r="A1" s="53" t="s">
        <v>1990</v>
      </c>
      <c r="B1" s="53"/>
      <c r="C1" s="53"/>
      <c r="D1" s="53"/>
      <c r="E1" s="53"/>
      <c r="F1" s="53"/>
      <c r="G1" s="53"/>
      <c r="H1" s="53"/>
      <c r="I1" s="53"/>
      <c r="J1" s="53"/>
      <c r="K1" s="53"/>
      <c r="L1" s="53"/>
      <c r="M1" s="53"/>
      <c r="N1" s="53"/>
      <c r="O1" s="53"/>
      <c r="P1" s="53"/>
      <c r="Q1" s="127"/>
    </row>
    <row r="2" ht="20.25" customHeight="1" spans="1:17">
      <c r="A2" s="5" t="s">
        <v>4</v>
      </c>
      <c r="B2" s="54"/>
      <c r="C2" s="54"/>
      <c r="D2" s="54"/>
      <c r="E2" s="54"/>
      <c r="F2" s="54"/>
      <c r="G2" s="54"/>
      <c r="H2" s="55"/>
      <c r="I2" s="55"/>
      <c r="J2" s="55"/>
      <c r="K2" s="55"/>
      <c r="L2" s="55"/>
      <c r="M2" s="55"/>
      <c r="N2" s="55"/>
      <c r="O2" s="55"/>
      <c r="Q2" s="128" t="s">
        <v>135</v>
      </c>
    </row>
    <row r="3" s="44" customFormat="1" ht="37.5" customHeight="1" spans="1:17">
      <c r="A3" s="56" t="s">
        <v>19</v>
      </c>
      <c r="B3" s="57" t="s">
        <v>1991</v>
      </c>
      <c r="C3" s="57"/>
      <c r="D3" s="57"/>
      <c r="E3" s="57"/>
      <c r="F3" s="57"/>
      <c r="G3" s="57"/>
      <c r="H3" s="58" t="s">
        <v>1992</v>
      </c>
      <c r="I3" s="58"/>
      <c r="J3" s="58"/>
      <c r="K3" s="58"/>
      <c r="L3" s="102" t="s">
        <v>1993</v>
      </c>
      <c r="M3" s="102"/>
      <c r="N3" s="102"/>
      <c r="O3" s="57"/>
      <c r="P3" s="57"/>
      <c r="Q3" s="129" t="s">
        <v>1784</v>
      </c>
    </row>
    <row r="4" s="44" customFormat="1" ht="19.5" customHeight="1" spans="1:17">
      <c r="A4" s="56"/>
      <c r="B4" s="59" t="s">
        <v>1785</v>
      </c>
      <c r="C4" s="60" t="s">
        <v>1994</v>
      </c>
      <c r="D4" s="61"/>
      <c r="E4" s="61"/>
      <c r="F4" s="62"/>
      <c r="G4" s="59" t="s">
        <v>1995</v>
      </c>
      <c r="H4" s="63" t="s">
        <v>1996</v>
      </c>
      <c r="I4" s="103"/>
      <c r="J4" s="104"/>
      <c r="K4" s="59" t="s">
        <v>1997</v>
      </c>
      <c r="L4" s="63" t="s">
        <v>1998</v>
      </c>
      <c r="M4" s="103"/>
      <c r="N4" s="104"/>
      <c r="O4" s="105" t="s">
        <v>1999</v>
      </c>
      <c r="P4" s="106" t="s">
        <v>2000</v>
      </c>
      <c r="Q4" s="130"/>
    </row>
    <row r="5" s="44" customFormat="1" ht="77.25" customHeight="1" spans="1:17">
      <c r="A5" s="64"/>
      <c r="B5" s="65"/>
      <c r="C5" s="66" t="s">
        <v>2001</v>
      </c>
      <c r="D5" s="66" t="s">
        <v>2002</v>
      </c>
      <c r="E5" s="66" t="s">
        <v>2003</v>
      </c>
      <c r="F5" s="66" t="s">
        <v>2004</v>
      </c>
      <c r="G5" s="65"/>
      <c r="H5" s="67" t="s">
        <v>2001</v>
      </c>
      <c r="I5" s="67" t="s">
        <v>2005</v>
      </c>
      <c r="J5" s="67" t="s">
        <v>2006</v>
      </c>
      <c r="K5" s="107"/>
      <c r="L5" s="67" t="s">
        <v>2001</v>
      </c>
      <c r="M5" s="67" t="s">
        <v>2005</v>
      </c>
      <c r="N5" s="67" t="s">
        <v>2006</v>
      </c>
      <c r="O5" s="65"/>
      <c r="P5" s="65"/>
      <c r="Q5" s="131"/>
    </row>
    <row r="6" s="45" customFormat="1" ht="18" customHeight="1" spans="1:17">
      <c r="A6" s="68" t="s">
        <v>2007</v>
      </c>
      <c r="B6" s="69" t="s">
        <v>33</v>
      </c>
      <c r="C6" s="69">
        <v>2</v>
      </c>
      <c r="D6" s="70" t="s">
        <v>2008</v>
      </c>
      <c r="E6" s="70" t="s">
        <v>2009</v>
      </c>
      <c r="F6" s="70" t="s">
        <v>2010</v>
      </c>
      <c r="G6" s="69">
        <v>3</v>
      </c>
      <c r="H6" s="71">
        <v>4</v>
      </c>
      <c r="I6" s="70" t="s">
        <v>2008</v>
      </c>
      <c r="J6" s="70" t="s">
        <v>2009</v>
      </c>
      <c r="K6" s="71" t="s">
        <v>34</v>
      </c>
      <c r="L6" s="108">
        <v>6</v>
      </c>
      <c r="M6" s="70" t="s">
        <v>2008</v>
      </c>
      <c r="N6" s="70" t="s">
        <v>2009</v>
      </c>
      <c r="O6" s="109" t="s">
        <v>35</v>
      </c>
      <c r="P6" s="110" t="s">
        <v>36</v>
      </c>
      <c r="Q6" s="108">
        <v>9</v>
      </c>
    </row>
    <row r="7" s="44" customFormat="1" ht="18" customHeight="1" spans="1:17">
      <c r="A7" s="72" t="s">
        <v>2011</v>
      </c>
      <c r="B7" s="73">
        <f t="shared" ref="B7:B29" si="0">C7+G7</f>
        <v>434035</v>
      </c>
      <c r="C7" s="73">
        <f>SUM(D7:F7)</f>
        <v>430847</v>
      </c>
      <c r="D7" s="73">
        <v>421150</v>
      </c>
      <c r="E7" s="73">
        <v>4628</v>
      </c>
      <c r="F7" s="73">
        <v>5069</v>
      </c>
      <c r="G7" s="73">
        <v>3188</v>
      </c>
      <c r="H7" s="73">
        <f>I7+J7</f>
        <v>354564.72</v>
      </c>
      <c r="I7" s="73">
        <v>301457.92</v>
      </c>
      <c r="J7" s="73">
        <v>53106.8</v>
      </c>
      <c r="K7" s="111">
        <f t="shared" ref="K7:K30" si="1">IF(B7=0,0,H7/B7)</f>
        <v>0.8169035216054</v>
      </c>
      <c r="L7" s="73">
        <f>M7+N7</f>
        <v>279927.8</v>
      </c>
      <c r="M7" s="73">
        <v>242856.8</v>
      </c>
      <c r="N7" s="73">
        <v>37071</v>
      </c>
      <c r="O7" s="111">
        <f t="shared" ref="O7:O30" si="2">IF(L7=0,0,H7/L7)</f>
        <v>1.26662918081019</v>
      </c>
      <c r="P7" s="112">
        <f t="shared" ref="P7:P30" si="3">H7-L7</f>
        <v>74636.92</v>
      </c>
      <c r="Q7" s="132"/>
    </row>
    <row r="8" s="44" customFormat="1" ht="18" customHeight="1" spans="1:17">
      <c r="A8" s="74" t="s">
        <v>2012</v>
      </c>
      <c r="B8" s="73">
        <f t="shared" si="0"/>
        <v>0</v>
      </c>
      <c r="C8" s="73">
        <f t="shared" ref="C8:C29" si="4">SUM(D8:F8)</f>
        <v>0</v>
      </c>
      <c r="D8" s="73"/>
      <c r="E8" s="73"/>
      <c r="F8" s="73"/>
      <c r="G8" s="73">
        <v>0</v>
      </c>
      <c r="H8" s="73">
        <f t="shared" ref="H8:H30" si="5">I8+J8</f>
        <v>0</v>
      </c>
      <c r="I8" s="73">
        <v>0</v>
      </c>
      <c r="J8" s="73"/>
      <c r="K8" s="111">
        <f t="shared" si="1"/>
        <v>0</v>
      </c>
      <c r="L8" s="73">
        <f t="shared" ref="L8:L30" si="6">M8+N8</f>
        <v>0</v>
      </c>
      <c r="M8" s="73">
        <v>0</v>
      </c>
      <c r="N8" s="73"/>
      <c r="O8" s="111">
        <f t="shared" si="2"/>
        <v>0</v>
      </c>
      <c r="P8" s="112">
        <f t="shared" si="3"/>
        <v>0</v>
      </c>
      <c r="Q8" s="132"/>
    </row>
    <row r="9" s="46" customFormat="1" ht="18" customHeight="1" spans="1:17">
      <c r="A9" s="74" t="s">
        <v>2013</v>
      </c>
      <c r="B9" s="73">
        <f t="shared" si="0"/>
        <v>5172</v>
      </c>
      <c r="C9" s="73">
        <f t="shared" si="4"/>
        <v>5172</v>
      </c>
      <c r="D9" s="73">
        <v>4600</v>
      </c>
      <c r="E9" s="73"/>
      <c r="F9" s="73">
        <v>572</v>
      </c>
      <c r="G9" s="73">
        <v>0</v>
      </c>
      <c r="H9" s="73">
        <f t="shared" si="5"/>
        <v>5203.97</v>
      </c>
      <c r="I9" s="73">
        <v>4642.97</v>
      </c>
      <c r="J9" s="73">
        <v>561</v>
      </c>
      <c r="K9" s="111">
        <f t="shared" si="1"/>
        <v>1.00618136117556</v>
      </c>
      <c r="L9" s="73">
        <f t="shared" si="6"/>
        <v>7735.82</v>
      </c>
      <c r="M9" s="73">
        <v>7315.82</v>
      </c>
      <c r="N9" s="73">
        <v>420</v>
      </c>
      <c r="O9" s="111">
        <f t="shared" si="2"/>
        <v>0.672710843840731</v>
      </c>
      <c r="P9" s="112">
        <f t="shared" si="3"/>
        <v>-2531.85</v>
      </c>
      <c r="Q9" s="133"/>
    </row>
    <row r="10" s="46" customFormat="1" ht="18" customHeight="1" spans="1:17">
      <c r="A10" s="74" t="s">
        <v>2014</v>
      </c>
      <c r="B10" s="73">
        <f t="shared" si="0"/>
        <v>297525</v>
      </c>
      <c r="C10" s="73">
        <f t="shared" si="4"/>
        <v>296313</v>
      </c>
      <c r="D10" s="73">
        <v>284800</v>
      </c>
      <c r="E10" s="73">
        <v>2073</v>
      </c>
      <c r="F10" s="73">
        <v>9440</v>
      </c>
      <c r="G10" s="73">
        <v>1212</v>
      </c>
      <c r="H10" s="73">
        <f t="shared" si="5"/>
        <v>260643.17</v>
      </c>
      <c r="I10" s="73">
        <v>225610.17</v>
      </c>
      <c r="J10" s="73">
        <v>35033</v>
      </c>
      <c r="K10" s="111">
        <f t="shared" si="1"/>
        <v>0.876037879169818</v>
      </c>
      <c r="L10" s="73">
        <f t="shared" si="6"/>
        <v>208564.94</v>
      </c>
      <c r="M10" s="73">
        <v>188352.94</v>
      </c>
      <c r="N10" s="73">
        <v>20212</v>
      </c>
      <c r="O10" s="111">
        <f t="shared" si="2"/>
        <v>1.24969791183504</v>
      </c>
      <c r="P10" s="112">
        <f t="shared" si="3"/>
        <v>52078.23</v>
      </c>
      <c r="Q10" s="133"/>
    </row>
    <row r="11" s="46" customFormat="1" ht="18" customHeight="1" spans="1:17">
      <c r="A11" s="74" t="s">
        <v>2015</v>
      </c>
      <c r="B11" s="73">
        <f t="shared" si="0"/>
        <v>508831</v>
      </c>
      <c r="C11" s="73">
        <f t="shared" si="4"/>
        <v>476981</v>
      </c>
      <c r="D11" s="73">
        <v>450500</v>
      </c>
      <c r="E11" s="73">
        <v>9756</v>
      </c>
      <c r="F11" s="73">
        <v>16725</v>
      </c>
      <c r="G11" s="73">
        <v>31850</v>
      </c>
      <c r="H11" s="73">
        <f t="shared" si="5"/>
        <v>588514.71</v>
      </c>
      <c r="I11" s="73">
        <v>221526.63</v>
      </c>
      <c r="J11" s="73">
        <v>366988.08</v>
      </c>
      <c r="K11" s="111">
        <f t="shared" si="1"/>
        <v>1.15660152388514</v>
      </c>
      <c r="L11" s="73">
        <f t="shared" si="6"/>
        <v>428079.89</v>
      </c>
      <c r="M11" s="73">
        <v>202940.89</v>
      </c>
      <c r="N11" s="73">
        <v>225139</v>
      </c>
      <c r="O11" s="111">
        <f t="shared" si="2"/>
        <v>1.374777754685</v>
      </c>
      <c r="P11" s="112">
        <f t="shared" si="3"/>
        <v>160434.82</v>
      </c>
      <c r="Q11" s="134"/>
    </row>
    <row r="12" s="46" customFormat="1" ht="18" customHeight="1" spans="1:17">
      <c r="A12" s="74" t="s">
        <v>2016</v>
      </c>
      <c r="B12" s="73">
        <f t="shared" si="0"/>
        <v>80444</v>
      </c>
      <c r="C12" s="73">
        <f t="shared" si="4"/>
        <v>78840</v>
      </c>
      <c r="D12" s="73">
        <v>74940</v>
      </c>
      <c r="E12" s="73">
        <v>3900</v>
      </c>
      <c r="F12" s="73"/>
      <c r="G12" s="73">
        <v>1604</v>
      </c>
      <c r="H12" s="73">
        <f t="shared" si="5"/>
        <v>79639.61</v>
      </c>
      <c r="I12" s="73">
        <v>75539.61</v>
      </c>
      <c r="J12" s="73">
        <v>4100</v>
      </c>
      <c r="K12" s="111">
        <f t="shared" si="1"/>
        <v>0.990000621550395</v>
      </c>
      <c r="L12" s="73">
        <f t="shared" si="6"/>
        <v>68953.66</v>
      </c>
      <c r="M12" s="73">
        <v>65910.66</v>
      </c>
      <c r="N12" s="73">
        <v>3043</v>
      </c>
      <c r="O12" s="111">
        <f t="shared" si="2"/>
        <v>1.15497291949405</v>
      </c>
      <c r="P12" s="112">
        <f t="shared" si="3"/>
        <v>10685.95</v>
      </c>
      <c r="Q12" s="135"/>
    </row>
    <row r="13" s="46" customFormat="1" ht="18" customHeight="1" spans="1:17">
      <c r="A13" s="74" t="s">
        <v>2017</v>
      </c>
      <c r="B13" s="73">
        <f t="shared" si="0"/>
        <v>145530.16</v>
      </c>
      <c r="C13" s="73">
        <f t="shared" si="4"/>
        <v>111329.16</v>
      </c>
      <c r="D13" s="73">
        <v>56640</v>
      </c>
      <c r="E13" s="73">
        <v>48101</v>
      </c>
      <c r="F13" s="73">
        <v>6588.16</v>
      </c>
      <c r="G13" s="73">
        <v>34201</v>
      </c>
      <c r="H13" s="73">
        <f t="shared" si="5"/>
        <v>139797.87</v>
      </c>
      <c r="I13" s="73">
        <v>103742.94</v>
      </c>
      <c r="J13" s="73">
        <v>36054.93</v>
      </c>
      <c r="K13" s="111">
        <f t="shared" si="1"/>
        <v>0.960610982630679</v>
      </c>
      <c r="L13" s="73">
        <f t="shared" si="6"/>
        <v>91350.29</v>
      </c>
      <c r="M13" s="73">
        <v>53324.29</v>
      </c>
      <c r="N13" s="73">
        <v>38026</v>
      </c>
      <c r="O13" s="111">
        <f t="shared" si="2"/>
        <v>1.53034949314337</v>
      </c>
      <c r="P13" s="112">
        <f t="shared" si="3"/>
        <v>48447.58</v>
      </c>
      <c r="Q13" s="135"/>
    </row>
    <row r="14" s="46" customFormat="1" ht="27.75" customHeight="1" spans="1:17">
      <c r="A14" s="74" t="s">
        <v>2018</v>
      </c>
      <c r="B14" s="73">
        <f t="shared" si="0"/>
        <v>143626</v>
      </c>
      <c r="C14" s="73">
        <f t="shared" si="4"/>
        <v>141123</v>
      </c>
      <c r="D14" s="73">
        <v>139000</v>
      </c>
      <c r="E14" s="73">
        <v>1780</v>
      </c>
      <c r="F14" s="73">
        <v>343</v>
      </c>
      <c r="G14" s="73">
        <v>2503</v>
      </c>
      <c r="H14" s="73">
        <f t="shared" si="5"/>
        <v>704455.62</v>
      </c>
      <c r="I14" s="73">
        <v>347304.62</v>
      </c>
      <c r="J14" s="73">
        <v>357151</v>
      </c>
      <c r="K14" s="111">
        <f t="shared" si="1"/>
        <v>4.90479175079721</v>
      </c>
      <c r="L14" s="73">
        <f t="shared" si="6"/>
        <v>782335.15</v>
      </c>
      <c r="M14" s="73">
        <v>260047.15</v>
      </c>
      <c r="N14" s="73">
        <v>522288</v>
      </c>
      <c r="O14" s="111">
        <f t="shared" si="2"/>
        <v>0.900452472319568</v>
      </c>
      <c r="P14" s="112">
        <f t="shared" si="3"/>
        <v>-77879.53</v>
      </c>
      <c r="Q14" s="134" t="s">
        <v>2019</v>
      </c>
    </row>
    <row r="15" s="46" customFormat="1" ht="83.25" customHeight="1" spans="1:17">
      <c r="A15" s="74" t="s">
        <v>2020</v>
      </c>
      <c r="B15" s="73">
        <f t="shared" si="0"/>
        <v>309761</v>
      </c>
      <c r="C15" s="73">
        <f t="shared" si="4"/>
        <v>307805</v>
      </c>
      <c r="D15" s="73">
        <v>296500</v>
      </c>
      <c r="E15" s="73">
        <v>3456</v>
      </c>
      <c r="F15" s="73">
        <v>7849</v>
      </c>
      <c r="G15" s="73">
        <v>1956</v>
      </c>
      <c r="H15" s="73">
        <f t="shared" si="5"/>
        <v>687537.9</v>
      </c>
      <c r="I15" s="73">
        <v>62571.72</v>
      </c>
      <c r="J15" s="73">
        <v>624966.18</v>
      </c>
      <c r="K15" s="111">
        <f t="shared" si="1"/>
        <v>2.21957541459383</v>
      </c>
      <c r="L15" s="73">
        <f t="shared" si="6"/>
        <v>724550.83</v>
      </c>
      <c r="M15" s="73">
        <v>126901.83</v>
      </c>
      <c r="N15" s="73">
        <v>597649</v>
      </c>
      <c r="O15" s="111">
        <f t="shared" si="2"/>
        <v>0.948916033951683</v>
      </c>
      <c r="P15" s="112">
        <f t="shared" si="3"/>
        <v>-37012.9299999999</v>
      </c>
      <c r="Q15" s="134" t="s">
        <v>2021</v>
      </c>
    </row>
    <row r="16" s="46" customFormat="1" ht="18" customHeight="1" spans="1:17">
      <c r="A16" s="74" t="s">
        <v>2022</v>
      </c>
      <c r="B16" s="73">
        <f t="shared" si="0"/>
        <v>24769</v>
      </c>
      <c r="C16" s="73">
        <f t="shared" si="4"/>
        <v>24720</v>
      </c>
      <c r="D16" s="73">
        <v>24600</v>
      </c>
      <c r="E16" s="73">
        <v>120</v>
      </c>
      <c r="F16" s="73"/>
      <c r="G16" s="73">
        <v>49</v>
      </c>
      <c r="H16" s="73">
        <f t="shared" si="5"/>
        <v>430074.12</v>
      </c>
      <c r="I16" s="73">
        <v>40889.53</v>
      </c>
      <c r="J16" s="73">
        <v>389184.59</v>
      </c>
      <c r="K16" s="111">
        <f t="shared" si="1"/>
        <v>17.3634026403973</v>
      </c>
      <c r="L16" s="73">
        <f t="shared" si="6"/>
        <v>329178.98</v>
      </c>
      <c r="M16" s="73">
        <v>45813.98</v>
      </c>
      <c r="N16" s="73">
        <v>283365</v>
      </c>
      <c r="O16" s="111">
        <f t="shared" si="2"/>
        <v>1.30650541538223</v>
      </c>
      <c r="P16" s="112">
        <f t="shared" si="3"/>
        <v>100895.14</v>
      </c>
      <c r="Q16" s="134"/>
    </row>
    <row r="17" s="46" customFormat="1" ht="18" customHeight="1" spans="1:17">
      <c r="A17" s="74" t="s">
        <v>2023</v>
      </c>
      <c r="B17" s="73">
        <f t="shared" si="0"/>
        <v>67408</v>
      </c>
      <c r="C17" s="73">
        <f t="shared" si="4"/>
        <v>67382</v>
      </c>
      <c r="D17" s="73">
        <v>65460</v>
      </c>
      <c r="E17" s="73">
        <v>1922</v>
      </c>
      <c r="F17" s="73"/>
      <c r="G17" s="73">
        <v>26</v>
      </c>
      <c r="H17" s="73">
        <f t="shared" si="5"/>
        <v>111683.69</v>
      </c>
      <c r="I17" s="73">
        <v>3464.69</v>
      </c>
      <c r="J17" s="73">
        <v>108219</v>
      </c>
      <c r="K17" s="111">
        <f t="shared" si="1"/>
        <v>1.65683138499881</v>
      </c>
      <c r="L17" s="73">
        <f t="shared" si="6"/>
        <v>71727.35</v>
      </c>
      <c r="M17" s="73">
        <v>9886.35</v>
      </c>
      <c r="N17" s="73">
        <v>61841</v>
      </c>
      <c r="O17" s="111">
        <f t="shared" si="2"/>
        <v>1.55705863941718</v>
      </c>
      <c r="P17" s="112">
        <f t="shared" si="3"/>
        <v>39956.34</v>
      </c>
      <c r="Q17" s="134"/>
    </row>
    <row r="18" s="46" customFormat="1" ht="18" customHeight="1" spans="1:17">
      <c r="A18" s="74" t="s">
        <v>2024</v>
      </c>
      <c r="B18" s="73">
        <f t="shared" si="0"/>
        <v>744960.49</v>
      </c>
      <c r="C18" s="73">
        <f t="shared" si="4"/>
        <v>644617.49</v>
      </c>
      <c r="D18" s="73">
        <v>468940</v>
      </c>
      <c r="E18" s="73">
        <v>3824</v>
      </c>
      <c r="F18" s="73">
        <v>171853.49</v>
      </c>
      <c r="G18" s="73">
        <v>100343</v>
      </c>
      <c r="H18" s="73">
        <f t="shared" si="5"/>
        <v>1252936.41</v>
      </c>
      <c r="I18" s="73">
        <v>393047.5</v>
      </c>
      <c r="J18" s="73">
        <v>859888.91</v>
      </c>
      <c r="K18" s="111">
        <f t="shared" si="1"/>
        <v>1.68188303516607</v>
      </c>
      <c r="L18" s="73">
        <f t="shared" si="6"/>
        <v>1117999.56</v>
      </c>
      <c r="M18" s="73">
        <v>346778.56</v>
      </c>
      <c r="N18" s="73">
        <v>771221</v>
      </c>
      <c r="O18" s="111">
        <f t="shared" si="2"/>
        <v>1.12069490438798</v>
      </c>
      <c r="P18" s="112">
        <f t="shared" si="3"/>
        <v>134936.85</v>
      </c>
      <c r="Q18" s="134"/>
    </row>
    <row r="19" s="46" customFormat="1" ht="88.5" customHeight="1" spans="1:17">
      <c r="A19" s="74" t="s">
        <v>2025</v>
      </c>
      <c r="B19" s="73">
        <f t="shared" si="0"/>
        <v>757900</v>
      </c>
      <c r="C19" s="73">
        <f t="shared" si="4"/>
        <v>550044</v>
      </c>
      <c r="D19" s="73">
        <v>390600</v>
      </c>
      <c r="E19" s="73">
        <v>49415</v>
      </c>
      <c r="F19" s="73">
        <v>110029</v>
      </c>
      <c r="G19" s="73">
        <v>207856</v>
      </c>
      <c r="H19" s="73">
        <f t="shared" si="5"/>
        <v>2694339.32</v>
      </c>
      <c r="I19" s="73">
        <v>2533657.77</v>
      </c>
      <c r="J19" s="73">
        <v>160681.55</v>
      </c>
      <c r="K19" s="111">
        <f t="shared" si="1"/>
        <v>3.55500635967806</v>
      </c>
      <c r="L19" s="73">
        <f t="shared" si="6"/>
        <v>788907.27</v>
      </c>
      <c r="M19" s="73">
        <v>740112.27</v>
      </c>
      <c r="N19" s="73">
        <v>48795</v>
      </c>
      <c r="O19" s="111">
        <f t="shared" si="2"/>
        <v>3.41528012538153</v>
      </c>
      <c r="P19" s="112">
        <f t="shared" si="3"/>
        <v>1905432.05</v>
      </c>
      <c r="Q19" s="136" t="s">
        <v>2026</v>
      </c>
    </row>
    <row r="20" s="46" customFormat="1" ht="18" customHeight="1" spans="1:17">
      <c r="A20" s="74" t="s">
        <v>2027</v>
      </c>
      <c r="B20" s="73">
        <f t="shared" si="0"/>
        <v>190080</v>
      </c>
      <c r="C20" s="73">
        <f t="shared" si="4"/>
        <v>190071</v>
      </c>
      <c r="D20" s="73">
        <v>185150</v>
      </c>
      <c r="E20" s="73">
        <v>1138</v>
      </c>
      <c r="F20" s="73">
        <v>3783</v>
      </c>
      <c r="G20" s="73">
        <v>9</v>
      </c>
      <c r="H20" s="73">
        <f t="shared" si="5"/>
        <v>191703.12</v>
      </c>
      <c r="I20" s="73">
        <v>87725.85</v>
      </c>
      <c r="J20" s="73">
        <v>103977.27</v>
      </c>
      <c r="K20" s="111">
        <f t="shared" si="1"/>
        <v>1.00853914141414</v>
      </c>
      <c r="L20" s="73">
        <f t="shared" si="6"/>
        <v>93144.78</v>
      </c>
      <c r="M20" s="73">
        <v>67842.78</v>
      </c>
      <c r="N20" s="73">
        <v>25302</v>
      </c>
      <c r="O20" s="111">
        <f t="shared" si="2"/>
        <v>2.05811984310876</v>
      </c>
      <c r="P20" s="112">
        <f t="shared" si="3"/>
        <v>98558.34</v>
      </c>
      <c r="Q20" s="134"/>
    </row>
    <row r="21" s="46" customFormat="1" ht="33" customHeight="1" spans="1:17">
      <c r="A21" s="74" t="s">
        <v>2028</v>
      </c>
      <c r="B21" s="73">
        <f t="shared" si="0"/>
        <v>32570</v>
      </c>
      <c r="C21" s="73">
        <f t="shared" si="4"/>
        <v>32570</v>
      </c>
      <c r="D21" s="73">
        <v>25900</v>
      </c>
      <c r="E21" s="73">
        <v>10</v>
      </c>
      <c r="F21" s="73">
        <v>6660</v>
      </c>
      <c r="G21" s="73">
        <v>0</v>
      </c>
      <c r="H21" s="73">
        <f t="shared" si="5"/>
        <v>96580.21</v>
      </c>
      <c r="I21" s="73">
        <v>12198.52</v>
      </c>
      <c r="J21" s="73">
        <v>84381.69</v>
      </c>
      <c r="K21" s="111">
        <f t="shared" si="1"/>
        <v>2.96531194350629</v>
      </c>
      <c r="L21" s="73">
        <f t="shared" si="6"/>
        <v>116242.62</v>
      </c>
      <c r="M21" s="73">
        <v>10554.62</v>
      </c>
      <c r="N21" s="73">
        <v>105688</v>
      </c>
      <c r="O21" s="111">
        <f t="shared" si="2"/>
        <v>0.83085025096647</v>
      </c>
      <c r="P21" s="112">
        <f t="shared" si="3"/>
        <v>-19662.41</v>
      </c>
      <c r="Q21" s="134" t="s">
        <v>2029</v>
      </c>
    </row>
    <row r="22" s="46" customFormat="1" ht="18" customHeight="1" spans="1:17">
      <c r="A22" s="74" t="s">
        <v>2030</v>
      </c>
      <c r="B22" s="73">
        <f t="shared" si="0"/>
        <v>2300</v>
      </c>
      <c r="C22" s="73">
        <f t="shared" si="4"/>
        <v>2300</v>
      </c>
      <c r="D22" s="73">
        <v>2300</v>
      </c>
      <c r="E22" s="73"/>
      <c r="F22" s="73"/>
      <c r="G22" s="73">
        <v>0</v>
      </c>
      <c r="H22" s="73">
        <f t="shared" si="5"/>
        <v>3323.57</v>
      </c>
      <c r="I22" s="73">
        <v>236.57</v>
      </c>
      <c r="J22" s="73">
        <v>3087</v>
      </c>
      <c r="K22" s="111">
        <f t="shared" si="1"/>
        <v>1.44503043478261</v>
      </c>
      <c r="L22" s="73">
        <f t="shared" si="6"/>
        <v>83.27</v>
      </c>
      <c r="M22" s="73">
        <v>83.27</v>
      </c>
      <c r="N22" s="73"/>
      <c r="O22" s="111">
        <f t="shared" si="2"/>
        <v>39.9131740122493</v>
      </c>
      <c r="P22" s="112">
        <f t="shared" si="3"/>
        <v>3240.3</v>
      </c>
      <c r="Q22" s="135"/>
    </row>
    <row r="23" s="46" customFormat="1" ht="18" customHeight="1" spans="1:17">
      <c r="A23" s="74" t="s">
        <v>2031</v>
      </c>
      <c r="B23" s="73">
        <f t="shared" si="0"/>
        <v>63694</v>
      </c>
      <c r="C23" s="73">
        <f t="shared" si="4"/>
        <v>58632</v>
      </c>
      <c r="D23" s="73">
        <v>50360</v>
      </c>
      <c r="E23" s="73">
        <v>8272</v>
      </c>
      <c r="F23" s="73"/>
      <c r="G23" s="73">
        <v>5062</v>
      </c>
      <c r="H23" s="73">
        <f t="shared" si="5"/>
        <v>89674.18</v>
      </c>
      <c r="I23" s="73">
        <v>73780.18</v>
      </c>
      <c r="J23" s="73">
        <v>15894</v>
      </c>
      <c r="K23" s="111">
        <f t="shared" si="1"/>
        <v>1.40789053914026</v>
      </c>
      <c r="L23" s="73">
        <f t="shared" si="6"/>
        <v>67274.1</v>
      </c>
      <c r="M23" s="73">
        <v>57571.1</v>
      </c>
      <c r="N23" s="73">
        <v>9703</v>
      </c>
      <c r="O23" s="111">
        <f t="shared" si="2"/>
        <v>1.33296736782803</v>
      </c>
      <c r="P23" s="112">
        <f t="shared" si="3"/>
        <v>22400.08</v>
      </c>
      <c r="Q23" s="135"/>
    </row>
    <row r="24" s="46" customFormat="1" ht="18" customHeight="1" spans="1:17">
      <c r="A24" s="74" t="s">
        <v>2032</v>
      </c>
      <c r="B24" s="73">
        <f t="shared" si="0"/>
        <v>167281</v>
      </c>
      <c r="C24" s="73">
        <f t="shared" si="4"/>
        <v>27910</v>
      </c>
      <c r="D24" s="73">
        <v>27910</v>
      </c>
      <c r="E24" s="73"/>
      <c r="F24" s="73"/>
      <c r="G24" s="73">
        <v>139371</v>
      </c>
      <c r="H24" s="73">
        <f t="shared" si="5"/>
        <v>806904.41</v>
      </c>
      <c r="I24" s="73">
        <v>2897.97</v>
      </c>
      <c r="J24" s="73">
        <v>804006.44</v>
      </c>
      <c r="K24" s="111">
        <f t="shared" si="1"/>
        <v>4.82364649900467</v>
      </c>
      <c r="L24" s="73">
        <f t="shared" si="6"/>
        <v>478469</v>
      </c>
      <c r="M24" s="73">
        <v>146924</v>
      </c>
      <c r="N24" s="73">
        <v>331545</v>
      </c>
      <c r="O24" s="111">
        <f t="shared" si="2"/>
        <v>1.68642986274973</v>
      </c>
      <c r="P24" s="112">
        <f t="shared" si="3"/>
        <v>328435.41</v>
      </c>
      <c r="Q24" s="134"/>
    </row>
    <row r="25" s="46" customFormat="1" ht="42.75" customHeight="1" spans="1:17">
      <c r="A25" s="74" t="s">
        <v>2033</v>
      </c>
      <c r="B25" s="73">
        <f t="shared" si="0"/>
        <v>18940</v>
      </c>
      <c r="C25" s="73">
        <f t="shared" si="4"/>
        <v>18940</v>
      </c>
      <c r="D25" s="75">
        <f>19150-410</f>
        <v>18740</v>
      </c>
      <c r="E25" s="75">
        <v>200</v>
      </c>
      <c r="F25" s="75"/>
      <c r="G25" s="76"/>
      <c r="H25" s="73">
        <f t="shared" si="5"/>
        <v>36438.31</v>
      </c>
      <c r="I25" s="73">
        <f>31124.21</f>
        <v>31124.21</v>
      </c>
      <c r="J25" s="73">
        <v>5314.1</v>
      </c>
      <c r="K25" s="111">
        <f t="shared" si="1"/>
        <v>1.92388120380148</v>
      </c>
      <c r="L25" s="73">
        <f t="shared" si="6"/>
        <v>26623.74</v>
      </c>
      <c r="M25" s="73">
        <f>22272.74</f>
        <v>22272.74</v>
      </c>
      <c r="N25" s="73">
        <v>4351</v>
      </c>
      <c r="O25" s="111">
        <f t="shared" si="2"/>
        <v>1.36863979290663</v>
      </c>
      <c r="P25" s="112">
        <f t="shared" si="3"/>
        <v>9814.57</v>
      </c>
      <c r="Q25" s="134" t="s">
        <v>2034</v>
      </c>
    </row>
    <row r="26" s="46" customFormat="1" ht="18" customHeight="1" spans="1:17">
      <c r="A26" s="74" t="s">
        <v>2035</v>
      </c>
      <c r="B26" s="73">
        <f t="shared" si="0"/>
        <v>410</v>
      </c>
      <c r="C26" s="73">
        <f t="shared" si="4"/>
        <v>410</v>
      </c>
      <c r="D26" s="75">
        <v>410</v>
      </c>
      <c r="E26" s="75"/>
      <c r="F26" s="75"/>
      <c r="G26" s="76"/>
      <c r="H26" s="73">
        <f t="shared" si="5"/>
        <v>5056</v>
      </c>
      <c r="I26" s="73">
        <v>3306</v>
      </c>
      <c r="J26" s="73">
        <v>1750</v>
      </c>
      <c r="K26" s="111">
        <f t="shared" si="1"/>
        <v>12.3317073170732</v>
      </c>
      <c r="L26" s="73">
        <f t="shared" si="6"/>
        <v>2586</v>
      </c>
      <c r="M26" s="73">
        <v>2586</v>
      </c>
      <c r="N26" s="73"/>
      <c r="O26" s="111">
        <f t="shared" si="2"/>
        <v>1.95514307811292</v>
      </c>
      <c r="P26" s="112">
        <f t="shared" si="3"/>
        <v>2470</v>
      </c>
      <c r="Q26" s="135"/>
    </row>
    <row r="27" s="46" customFormat="1" ht="18" customHeight="1" spans="1:17">
      <c r="A27" s="74" t="s">
        <v>2036</v>
      </c>
      <c r="B27" s="73">
        <f t="shared" si="0"/>
        <v>49700</v>
      </c>
      <c r="C27" s="73">
        <f t="shared" si="4"/>
        <v>49700</v>
      </c>
      <c r="D27" s="75">
        <v>49700</v>
      </c>
      <c r="E27" s="75"/>
      <c r="F27" s="75"/>
      <c r="G27" s="76"/>
      <c r="H27" s="73">
        <f t="shared" si="5"/>
        <v>0</v>
      </c>
      <c r="I27" s="73"/>
      <c r="J27" s="73"/>
      <c r="K27" s="111"/>
      <c r="L27" s="73">
        <f t="shared" si="6"/>
        <v>0</v>
      </c>
      <c r="M27" s="73"/>
      <c r="N27" s="73"/>
      <c r="O27" s="111"/>
      <c r="P27" s="112"/>
      <c r="Q27" s="137" t="s">
        <v>2037</v>
      </c>
    </row>
    <row r="28" s="46" customFormat="1" ht="18" customHeight="1" spans="1:17">
      <c r="A28" s="74" t="s">
        <v>2038</v>
      </c>
      <c r="B28" s="73">
        <f t="shared" si="0"/>
        <v>6200</v>
      </c>
      <c r="C28" s="73">
        <f t="shared" si="4"/>
        <v>6200</v>
      </c>
      <c r="D28" s="73">
        <v>6200</v>
      </c>
      <c r="E28" s="73"/>
      <c r="F28" s="73"/>
      <c r="G28" s="73">
        <v>0</v>
      </c>
      <c r="H28" s="73">
        <f t="shared" si="5"/>
        <v>16659</v>
      </c>
      <c r="I28" s="73">
        <v>16659</v>
      </c>
      <c r="J28" s="73"/>
      <c r="K28" s="111">
        <f t="shared" si="1"/>
        <v>2.68693548387097</v>
      </c>
      <c r="L28" s="73">
        <f t="shared" si="6"/>
        <v>6192</v>
      </c>
      <c r="M28" s="73">
        <v>6192</v>
      </c>
      <c r="N28" s="73"/>
      <c r="O28" s="111">
        <f t="shared" si="2"/>
        <v>2.69040697674419</v>
      </c>
      <c r="P28" s="112">
        <f t="shared" si="3"/>
        <v>10467</v>
      </c>
      <c r="Q28" s="134" t="s">
        <v>2039</v>
      </c>
    </row>
    <row r="29" s="46" customFormat="1" ht="30.75" customHeight="1" spans="1:17">
      <c r="A29" s="74" t="s">
        <v>2040</v>
      </c>
      <c r="B29" s="73">
        <f t="shared" si="0"/>
        <v>262772</v>
      </c>
      <c r="C29" s="73">
        <f t="shared" si="4"/>
        <v>183845</v>
      </c>
      <c r="D29" s="73">
        <v>155550</v>
      </c>
      <c r="E29" s="73">
        <v>21405</v>
      </c>
      <c r="F29" s="73">
        <v>6890</v>
      </c>
      <c r="G29" s="73">
        <v>78927</v>
      </c>
      <c r="H29" s="73">
        <f t="shared" si="5"/>
        <v>69076.12</v>
      </c>
      <c r="I29" s="73">
        <v>48966.12</v>
      </c>
      <c r="J29" s="73">
        <v>20110</v>
      </c>
      <c r="K29" s="111">
        <f t="shared" si="1"/>
        <v>0.262874735512155</v>
      </c>
      <c r="L29" s="73">
        <f t="shared" si="6"/>
        <v>49989.5</v>
      </c>
      <c r="M29" s="73">
        <v>25097.5</v>
      </c>
      <c r="N29" s="73">
        <v>24892</v>
      </c>
      <c r="O29" s="111">
        <f t="shared" si="2"/>
        <v>1.38181258064193</v>
      </c>
      <c r="P29" s="112">
        <f t="shared" si="3"/>
        <v>19086.62</v>
      </c>
      <c r="Q29" s="134" t="s">
        <v>2041</v>
      </c>
    </row>
    <row r="30" s="47" customFormat="1" ht="18" customHeight="1" spans="1:17">
      <c r="A30" s="77" t="s">
        <v>2042</v>
      </c>
      <c r="B30" s="78">
        <f t="shared" ref="B30:G30" si="7">SUM(B7:B29)</f>
        <v>4313908.65</v>
      </c>
      <c r="C30" s="78">
        <f t="shared" si="7"/>
        <v>3705751.65</v>
      </c>
      <c r="D30" s="78">
        <f t="shared" si="7"/>
        <v>3199950</v>
      </c>
      <c r="E30" s="78">
        <f t="shared" si="7"/>
        <v>160000</v>
      </c>
      <c r="F30" s="78">
        <f t="shared" si="7"/>
        <v>345801.65</v>
      </c>
      <c r="G30" s="78">
        <f t="shared" si="7"/>
        <v>608157</v>
      </c>
      <c r="H30" s="78">
        <f t="shared" si="5"/>
        <v>8624806.03</v>
      </c>
      <c r="I30" s="78">
        <f t="shared" ref="I30:N30" si="8">SUM(I7:I29)</f>
        <v>4590350.49</v>
      </c>
      <c r="J30" s="78">
        <f t="shared" si="8"/>
        <v>4034455.54</v>
      </c>
      <c r="K30" s="113">
        <f t="shared" si="1"/>
        <v>1.99930196250215</v>
      </c>
      <c r="L30" s="78">
        <f t="shared" si="6"/>
        <v>5739916.55</v>
      </c>
      <c r="M30" s="78">
        <f t="shared" si="8"/>
        <v>2629365.55</v>
      </c>
      <c r="N30" s="78">
        <f t="shared" si="8"/>
        <v>3110551</v>
      </c>
      <c r="O30" s="113">
        <f t="shared" si="2"/>
        <v>1.50260129304493</v>
      </c>
      <c r="P30" s="114">
        <f t="shared" si="3"/>
        <v>2884889.48</v>
      </c>
      <c r="Q30" s="138"/>
    </row>
    <row r="31" ht="18.75" customHeight="1" spans="1:11">
      <c r="A31" s="79" t="s">
        <v>2043</v>
      </c>
      <c r="K31" s="115"/>
    </row>
    <row r="32" ht="18" customHeight="1" spans="1:17">
      <c r="A32" s="80" t="s">
        <v>2044</v>
      </c>
      <c r="B32" s="81"/>
      <c r="C32" s="81"/>
      <c r="D32" s="81"/>
      <c r="E32" s="81"/>
      <c r="F32" s="81"/>
      <c r="G32" s="81"/>
      <c r="H32" s="81"/>
      <c r="I32" s="81"/>
      <c r="J32" s="81"/>
      <c r="K32" s="81"/>
      <c r="L32" s="81"/>
      <c r="M32" s="81"/>
      <c r="N32" s="81"/>
      <c r="O32" s="81"/>
      <c r="P32" s="81"/>
      <c r="Q32" s="81"/>
    </row>
    <row r="33" ht="33" customHeight="1" spans="1:17">
      <c r="A33" s="82" t="s">
        <v>2045</v>
      </c>
      <c r="B33" s="83"/>
      <c r="C33" s="83"/>
      <c r="D33" s="83"/>
      <c r="E33" s="83"/>
      <c r="F33" s="83"/>
      <c r="G33" s="83"/>
      <c r="H33" s="83"/>
      <c r="I33" s="83"/>
      <c r="J33" s="83"/>
      <c r="K33" s="83"/>
      <c r="L33" s="83"/>
      <c r="M33" s="83"/>
      <c r="N33" s="83"/>
      <c r="O33" s="83"/>
      <c r="P33" s="83"/>
      <c r="Q33" s="83"/>
    </row>
    <row r="34" ht="17.25" customHeight="1" spans="1:17">
      <c r="A34" s="84" t="s">
        <v>2046</v>
      </c>
      <c r="B34" s="81"/>
      <c r="C34" s="81"/>
      <c r="D34" s="81"/>
      <c r="E34" s="81"/>
      <c r="F34" s="81"/>
      <c r="G34" s="81"/>
      <c r="H34" s="81"/>
      <c r="I34" s="81"/>
      <c r="J34" s="81"/>
      <c r="K34" s="81"/>
      <c r="L34" s="81"/>
      <c r="M34" s="81"/>
      <c r="N34" s="81"/>
      <c r="O34" s="81"/>
      <c r="P34" s="81"/>
      <c r="Q34" s="81"/>
    </row>
    <row r="35" hidden="1" spans="1:15">
      <c r="A35" s="85" t="s">
        <v>2047</v>
      </c>
      <c r="B35" s="86" t="s">
        <v>2048</v>
      </c>
      <c r="C35" s="87" t="s">
        <v>2049</v>
      </c>
      <c r="D35" s="87"/>
      <c r="E35" s="87"/>
      <c r="F35" s="87"/>
      <c r="G35" s="87"/>
      <c r="H35" s="87"/>
      <c r="I35" s="88"/>
      <c r="J35" s="88"/>
      <c r="K35" s="116" t="s">
        <v>2050</v>
      </c>
      <c r="L35" s="85"/>
      <c r="M35" s="85"/>
      <c r="N35" s="85"/>
      <c r="O35" s="85"/>
    </row>
    <row r="36" hidden="1" spans="1:15">
      <c r="A36" s="85"/>
      <c r="B36" s="88"/>
      <c r="C36" s="89" t="s">
        <v>2051</v>
      </c>
      <c r="D36" s="89"/>
      <c r="E36" s="89"/>
      <c r="F36" s="89"/>
      <c r="G36" s="90" t="s">
        <v>2052</v>
      </c>
      <c r="H36" s="90" t="s">
        <v>2053</v>
      </c>
      <c r="I36" s="90"/>
      <c r="J36" s="90"/>
      <c r="K36" s="90" t="s">
        <v>2054</v>
      </c>
      <c r="L36" s="117" t="s">
        <v>2053</v>
      </c>
      <c r="M36" s="118"/>
      <c r="N36" s="118"/>
      <c r="O36" s="119" t="s">
        <v>2055</v>
      </c>
    </row>
    <row r="37" hidden="1" spans="1:15">
      <c r="A37" s="91"/>
      <c r="B37" s="92"/>
      <c r="C37" s="89" t="s">
        <v>2049</v>
      </c>
      <c r="D37" s="89"/>
      <c r="E37" s="89"/>
      <c r="F37" s="89"/>
      <c r="G37" s="90" t="s">
        <v>2049</v>
      </c>
      <c r="H37" s="90" t="s">
        <v>2056</v>
      </c>
      <c r="I37" s="90"/>
      <c r="J37" s="90"/>
      <c r="K37" s="90" t="s">
        <v>2057</v>
      </c>
      <c r="L37" s="117" t="s">
        <v>2058</v>
      </c>
      <c r="M37" s="118"/>
      <c r="N37" s="118"/>
      <c r="O37" s="120"/>
    </row>
    <row r="38" ht="15.75" hidden="1" spans="1:15">
      <c r="A38" s="93" t="s">
        <v>2059</v>
      </c>
      <c r="B38" s="94">
        <v>13412868</v>
      </c>
      <c r="C38" s="94">
        <v>686723.02</v>
      </c>
      <c r="D38" s="94"/>
      <c r="E38" s="94"/>
      <c r="F38" s="94"/>
      <c r="G38" s="94">
        <v>4590350.49</v>
      </c>
      <c r="H38" s="95">
        <v>34.2234821814395</v>
      </c>
      <c r="I38" s="95"/>
      <c r="J38" s="95"/>
      <c r="K38" s="94">
        <v>2629365.55</v>
      </c>
      <c r="L38" s="121">
        <v>174.580156418342</v>
      </c>
      <c r="M38" s="121"/>
      <c r="N38" s="121"/>
      <c r="O38" s="122">
        <v>1960984.94</v>
      </c>
    </row>
    <row r="39" ht="15.75" hidden="1" spans="1:15">
      <c r="A39" s="96" t="s">
        <v>2060</v>
      </c>
      <c r="B39" s="94">
        <v>1891786</v>
      </c>
      <c r="C39" s="94">
        <v>20950.86</v>
      </c>
      <c r="D39" s="94"/>
      <c r="E39" s="94"/>
      <c r="F39" s="94"/>
      <c r="G39" s="94">
        <v>301457.92</v>
      </c>
      <c r="H39" s="95">
        <v>15.9350962529588</v>
      </c>
      <c r="I39" s="95"/>
      <c r="J39" s="95"/>
      <c r="K39" s="94">
        <v>242856.8</v>
      </c>
      <c r="L39" s="121">
        <v>124.129907006928</v>
      </c>
      <c r="M39" s="121"/>
      <c r="N39" s="121"/>
      <c r="O39" s="122">
        <v>58601.12</v>
      </c>
    </row>
    <row r="40" ht="15.75" hidden="1" spans="1:15">
      <c r="A40" s="96" t="s">
        <v>2061</v>
      </c>
      <c r="B40" s="94"/>
      <c r="C40" s="94">
        <v>0</v>
      </c>
      <c r="D40" s="94"/>
      <c r="E40" s="94"/>
      <c r="F40" s="94"/>
      <c r="G40" s="94">
        <v>0</v>
      </c>
      <c r="H40" s="95">
        <v>0</v>
      </c>
      <c r="I40" s="95"/>
      <c r="J40" s="95"/>
      <c r="K40" s="94">
        <v>0</v>
      </c>
      <c r="L40" s="121">
        <v>0</v>
      </c>
      <c r="M40" s="121"/>
      <c r="N40" s="121"/>
      <c r="O40" s="122">
        <v>0</v>
      </c>
    </row>
    <row r="41" ht="15.75" hidden="1" spans="1:15">
      <c r="A41" s="96" t="s">
        <v>2062</v>
      </c>
      <c r="B41" s="94">
        <v>27590</v>
      </c>
      <c r="C41" s="94">
        <v>326.03</v>
      </c>
      <c r="D41" s="94"/>
      <c r="E41" s="94"/>
      <c r="F41" s="94"/>
      <c r="G41" s="94">
        <v>4642.97</v>
      </c>
      <c r="H41" s="95">
        <v>16.8284523378036</v>
      </c>
      <c r="I41" s="95"/>
      <c r="J41" s="95"/>
      <c r="K41" s="94">
        <v>7315.82</v>
      </c>
      <c r="L41" s="121">
        <v>63.4647927368361</v>
      </c>
      <c r="M41" s="121"/>
      <c r="N41" s="121"/>
      <c r="O41" s="122">
        <v>-2672.85</v>
      </c>
    </row>
    <row r="42" ht="15.75" hidden="1" spans="1:15">
      <c r="A42" s="96" t="s">
        <v>2063</v>
      </c>
      <c r="B42" s="94">
        <v>842592</v>
      </c>
      <c r="C42" s="94">
        <v>10999.72</v>
      </c>
      <c r="D42" s="94"/>
      <c r="E42" s="94"/>
      <c r="F42" s="94"/>
      <c r="G42" s="94">
        <v>225610.17</v>
      </c>
      <c r="H42" s="95">
        <v>26.7757313148001</v>
      </c>
      <c r="I42" s="95"/>
      <c r="J42" s="95"/>
      <c r="K42" s="94">
        <v>188352.94</v>
      </c>
      <c r="L42" s="121">
        <v>119.780540723176</v>
      </c>
      <c r="M42" s="121"/>
      <c r="N42" s="121"/>
      <c r="O42" s="122">
        <v>37257.23</v>
      </c>
    </row>
    <row r="43" ht="15.75" hidden="1" spans="1:15">
      <c r="A43" s="96" t="s">
        <v>2064</v>
      </c>
      <c r="B43" s="94">
        <v>2846324</v>
      </c>
      <c r="C43" s="94">
        <v>18172.97</v>
      </c>
      <c r="D43" s="94"/>
      <c r="E43" s="94"/>
      <c r="F43" s="94"/>
      <c r="G43" s="94">
        <v>221526.63</v>
      </c>
      <c r="H43" s="95">
        <v>7.78290278970349</v>
      </c>
      <c r="I43" s="95"/>
      <c r="J43" s="95"/>
      <c r="K43" s="94">
        <v>202940.89</v>
      </c>
      <c r="L43" s="121">
        <v>109.158203652305</v>
      </c>
      <c r="M43" s="121"/>
      <c r="N43" s="121"/>
      <c r="O43" s="122">
        <v>18585.74</v>
      </c>
    </row>
    <row r="44" ht="15.75" hidden="1" spans="1:15">
      <c r="A44" s="96" t="s">
        <v>2065</v>
      </c>
      <c r="B44" s="94">
        <v>161808</v>
      </c>
      <c r="C44" s="94">
        <v>2777.8</v>
      </c>
      <c r="D44" s="94"/>
      <c r="E44" s="94"/>
      <c r="F44" s="94"/>
      <c r="G44" s="94">
        <v>75539.61</v>
      </c>
      <c r="H44" s="95">
        <v>46.6847189261347</v>
      </c>
      <c r="I44" s="95"/>
      <c r="J44" s="95"/>
      <c r="K44" s="94">
        <v>65910.66</v>
      </c>
      <c r="L44" s="121">
        <v>114.609093582131</v>
      </c>
      <c r="M44" s="121"/>
      <c r="N44" s="121"/>
      <c r="O44" s="122">
        <v>9628.95</v>
      </c>
    </row>
    <row r="45" ht="15.75" hidden="1" spans="1:15">
      <c r="A45" s="96" t="s">
        <v>2066</v>
      </c>
      <c r="B45" s="94">
        <v>165552</v>
      </c>
      <c r="C45" s="94">
        <v>12161.24</v>
      </c>
      <c r="D45" s="94"/>
      <c r="E45" s="94"/>
      <c r="F45" s="94"/>
      <c r="G45" s="94">
        <v>103742.94</v>
      </c>
      <c r="H45" s="95">
        <v>62.6648666280081</v>
      </c>
      <c r="I45" s="95"/>
      <c r="J45" s="95"/>
      <c r="K45" s="94">
        <v>53324.29</v>
      </c>
      <c r="L45" s="121">
        <v>194.551001054116</v>
      </c>
      <c r="M45" s="121"/>
      <c r="N45" s="121"/>
      <c r="O45" s="122">
        <v>50418.65</v>
      </c>
    </row>
    <row r="46" ht="15.75" hidden="1" spans="1:15">
      <c r="A46" s="96" t="s">
        <v>2067</v>
      </c>
      <c r="B46" s="94">
        <v>779659</v>
      </c>
      <c r="C46" s="94">
        <v>1650.02</v>
      </c>
      <c r="D46" s="94"/>
      <c r="E46" s="94"/>
      <c r="F46" s="94"/>
      <c r="G46" s="94">
        <v>347304.62</v>
      </c>
      <c r="H46" s="95">
        <v>44.5457078030267</v>
      </c>
      <c r="I46" s="95"/>
      <c r="J46" s="95"/>
      <c r="K46" s="94">
        <v>260047.15</v>
      </c>
      <c r="L46" s="121">
        <v>133.554480408649</v>
      </c>
      <c r="M46" s="121"/>
      <c r="N46" s="121"/>
      <c r="O46" s="122">
        <v>87257.47</v>
      </c>
    </row>
    <row r="47" ht="15.75" hidden="1" spans="1:15">
      <c r="A47" s="96" t="s">
        <v>2068</v>
      </c>
      <c r="B47" s="94">
        <v>1038327</v>
      </c>
      <c r="C47" s="94">
        <v>9826.32</v>
      </c>
      <c r="D47" s="94"/>
      <c r="E47" s="94"/>
      <c r="F47" s="94"/>
      <c r="G47" s="94">
        <v>62571.72</v>
      </c>
      <c r="H47" s="95">
        <v>6.02620561730553</v>
      </c>
      <c r="I47" s="95"/>
      <c r="J47" s="95"/>
      <c r="K47" s="94">
        <v>126901.83</v>
      </c>
      <c r="L47" s="121">
        <v>49.3071849318485</v>
      </c>
      <c r="M47" s="121"/>
      <c r="N47" s="121"/>
      <c r="O47" s="122">
        <v>-64330.11</v>
      </c>
    </row>
    <row r="48" ht="15.75" hidden="1" spans="1:15">
      <c r="A48" s="96" t="s">
        <v>2069</v>
      </c>
      <c r="B48" s="94">
        <v>214781</v>
      </c>
      <c r="C48" s="94">
        <v>5722.6</v>
      </c>
      <c r="D48" s="94"/>
      <c r="E48" s="94"/>
      <c r="F48" s="94"/>
      <c r="G48" s="94">
        <v>40889.53</v>
      </c>
      <c r="H48" s="95">
        <v>19.0377780157463</v>
      </c>
      <c r="I48" s="95"/>
      <c r="J48" s="95"/>
      <c r="K48" s="94">
        <v>45813.98</v>
      </c>
      <c r="L48" s="121">
        <v>89.2512067277281</v>
      </c>
      <c r="M48" s="121"/>
      <c r="N48" s="121"/>
      <c r="O48" s="122">
        <v>-4924.45</v>
      </c>
    </row>
    <row r="49" ht="15.75" hidden="1" spans="1:15">
      <c r="A49" s="96" t="s">
        <v>2070</v>
      </c>
      <c r="B49" s="94">
        <v>551484</v>
      </c>
      <c r="C49" s="94">
        <v>245.93</v>
      </c>
      <c r="D49" s="94"/>
      <c r="E49" s="94"/>
      <c r="F49" s="94"/>
      <c r="G49" s="94">
        <v>3464.69</v>
      </c>
      <c r="H49" s="95">
        <v>0.62824850766296</v>
      </c>
      <c r="I49" s="95"/>
      <c r="J49" s="95"/>
      <c r="K49" s="94">
        <v>9886.35</v>
      </c>
      <c r="L49" s="121">
        <v>35.0451885680762</v>
      </c>
      <c r="M49" s="121"/>
      <c r="N49" s="121"/>
      <c r="O49" s="122">
        <v>-6421.66</v>
      </c>
    </row>
    <row r="50" ht="15.75" hidden="1" spans="1:15">
      <c r="A50" s="96" t="s">
        <v>2071</v>
      </c>
      <c r="B50" s="94">
        <v>1503032</v>
      </c>
      <c r="C50" s="94">
        <v>153559.94</v>
      </c>
      <c r="D50" s="94"/>
      <c r="E50" s="94"/>
      <c r="F50" s="94"/>
      <c r="G50" s="94">
        <v>393047.5</v>
      </c>
      <c r="H50" s="95">
        <v>26.1503081770714</v>
      </c>
      <c r="I50" s="95"/>
      <c r="J50" s="95"/>
      <c r="K50" s="94">
        <v>346778.56</v>
      </c>
      <c r="L50" s="121">
        <v>113.342503065933</v>
      </c>
      <c r="M50" s="121"/>
      <c r="N50" s="121"/>
      <c r="O50" s="122">
        <v>46268.94</v>
      </c>
    </row>
    <row r="51" ht="15.75" hidden="1" spans="1:15">
      <c r="A51" s="96" t="s">
        <v>2072</v>
      </c>
      <c r="B51" s="94">
        <v>557266</v>
      </c>
      <c r="C51" s="94">
        <v>437820.25</v>
      </c>
      <c r="D51" s="94"/>
      <c r="E51" s="94"/>
      <c r="F51" s="94"/>
      <c r="G51" s="94">
        <v>2533657.77</v>
      </c>
      <c r="H51" s="95">
        <v>454.658595715511</v>
      </c>
      <c r="I51" s="95"/>
      <c r="J51" s="95"/>
      <c r="K51" s="94">
        <v>740112.27</v>
      </c>
      <c r="L51" s="121">
        <v>342.334247478426</v>
      </c>
      <c r="M51" s="121"/>
      <c r="N51" s="121"/>
      <c r="O51" s="122">
        <v>1793545.5</v>
      </c>
    </row>
    <row r="52" ht="15.75" hidden="1" spans="1:15">
      <c r="A52" s="96" t="s">
        <v>2027</v>
      </c>
      <c r="B52" s="94">
        <v>489531</v>
      </c>
      <c r="C52" s="94">
        <v>7371.76</v>
      </c>
      <c r="D52" s="94"/>
      <c r="E52" s="94"/>
      <c r="F52" s="94"/>
      <c r="G52" s="94">
        <v>87725.85</v>
      </c>
      <c r="H52" s="95">
        <v>17.9203870643534</v>
      </c>
      <c r="I52" s="95"/>
      <c r="J52" s="95"/>
      <c r="K52" s="94">
        <v>67842.78</v>
      </c>
      <c r="L52" s="121">
        <v>129.307569648532</v>
      </c>
      <c r="M52" s="121"/>
      <c r="N52" s="121"/>
      <c r="O52" s="122">
        <v>19883.07</v>
      </c>
    </row>
    <row r="53" ht="15.75" hidden="1" spans="1:15">
      <c r="A53" s="96" t="s">
        <v>2028</v>
      </c>
      <c r="B53" s="94">
        <v>127728</v>
      </c>
      <c r="C53" s="94">
        <v>2640.35</v>
      </c>
      <c r="D53" s="94"/>
      <c r="E53" s="94"/>
      <c r="F53" s="94"/>
      <c r="G53" s="94">
        <v>12198.52</v>
      </c>
      <c r="H53" s="95">
        <v>9.55038832519103</v>
      </c>
      <c r="I53" s="95"/>
      <c r="J53" s="95"/>
      <c r="K53" s="94">
        <v>10554.62</v>
      </c>
      <c r="L53" s="121">
        <v>115.575169925587</v>
      </c>
      <c r="M53" s="121"/>
      <c r="N53" s="121"/>
      <c r="O53" s="122">
        <v>1643.9</v>
      </c>
    </row>
    <row r="54" ht="15.75" hidden="1" spans="1:15">
      <c r="A54" s="96" t="s">
        <v>2030</v>
      </c>
      <c r="B54" s="94">
        <v>347</v>
      </c>
      <c r="C54" s="94">
        <v>0</v>
      </c>
      <c r="D54" s="94"/>
      <c r="E54" s="94"/>
      <c r="F54" s="94"/>
      <c r="G54" s="94">
        <v>236.57</v>
      </c>
      <c r="H54" s="95">
        <v>68.1757925072046</v>
      </c>
      <c r="I54" s="95"/>
      <c r="J54" s="95"/>
      <c r="K54" s="94">
        <v>83.27</v>
      </c>
      <c r="L54" s="121">
        <v>284.099915936111</v>
      </c>
      <c r="M54" s="121"/>
      <c r="N54" s="121"/>
      <c r="O54" s="122">
        <v>153.3</v>
      </c>
    </row>
    <row r="55" ht="15.75" hidden="1" spans="1:15">
      <c r="A55" s="96" t="s">
        <v>2073</v>
      </c>
      <c r="B55" s="94"/>
      <c r="C55" s="94">
        <v>0</v>
      </c>
      <c r="D55" s="94"/>
      <c r="E55" s="94"/>
      <c r="F55" s="94"/>
      <c r="G55" s="94">
        <v>0</v>
      </c>
      <c r="H55" s="95">
        <v>0</v>
      </c>
      <c r="I55" s="95"/>
      <c r="J55" s="95"/>
      <c r="K55" s="94">
        <v>0</v>
      </c>
      <c r="L55" s="121">
        <v>0</v>
      </c>
      <c r="M55" s="121"/>
      <c r="N55" s="121"/>
      <c r="O55" s="122">
        <v>0</v>
      </c>
    </row>
    <row r="56" ht="15.75" hidden="1" spans="1:15">
      <c r="A56" s="96" t="s">
        <v>2074</v>
      </c>
      <c r="B56" s="94">
        <v>172507</v>
      </c>
      <c r="C56" s="94">
        <v>2284.6</v>
      </c>
      <c r="D56" s="94"/>
      <c r="E56" s="94"/>
      <c r="F56" s="94"/>
      <c r="G56" s="94">
        <v>73780.18</v>
      </c>
      <c r="H56" s="95">
        <v>42.7693832714035</v>
      </c>
      <c r="I56" s="95"/>
      <c r="J56" s="95"/>
      <c r="K56" s="94">
        <v>57571.1</v>
      </c>
      <c r="L56" s="121">
        <v>128.154890214014</v>
      </c>
      <c r="M56" s="121"/>
      <c r="N56" s="121"/>
      <c r="O56" s="122">
        <v>16209.08</v>
      </c>
    </row>
    <row r="57" ht="15.75" hidden="1" spans="1:15">
      <c r="A57" s="96" t="s">
        <v>2075</v>
      </c>
      <c r="B57" s="94">
        <v>530165</v>
      </c>
      <c r="C57" s="94">
        <v>0</v>
      </c>
      <c r="D57" s="94"/>
      <c r="E57" s="94"/>
      <c r="F57" s="94"/>
      <c r="G57" s="94">
        <v>2897.97</v>
      </c>
      <c r="H57" s="95">
        <v>0.546616619354352</v>
      </c>
      <c r="I57" s="95"/>
      <c r="J57" s="95"/>
      <c r="K57" s="94">
        <v>146924</v>
      </c>
      <c r="L57" s="121">
        <v>1.97242792191882</v>
      </c>
      <c r="M57" s="121"/>
      <c r="N57" s="121"/>
      <c r="O57" s="122">
        <v>-144026.03</v>
      </c>
    </row>
    <row r="58" ht="15.75" hidden="1" spans="1:15">
      <c r="A58" s="96" t="s">
        <v>2076</v>
      </c>
      <c r="B58" s="97">
        <v>43587</v>
      </c>
      <c r="C58" s="97">
        <v>102.63</v>
      </c>
      <c r="D58" s="97"/>
      <c r="E58" s="97"/>
      <c r="F58" s="97"/>
      <c r="G58" s="97">
        <v>31124.21</v>
      </c>
      <c r="H58" s="98">
        <v>71.4070938582605</v>
      </c>
      <c r="I58" s="98"/>
      <c r="J58" s="98"/>
      <c r="K58" s="97">
        <v>22272.74</v>
      </c>
      <c r="L58" s="123">
        <v>139.741271168253</v>
      </c>
      <c r="M58" s="123"/>
      <c r="N58" s="123"/>
      <c r="O58" s="124">
        <v>8851.47</v>
      </c>
    </row>
    <row r="59" ht="15.75" hidden="1" spans="1:15">
      <c r="A59" s="99" t="s">
        <v>2077</v>
      </c>
      <c r="B59" s="94">
        <v>3742</v>
      </c>
      <c r="C59" s="94">
        <v>90</v>
      </c>
      <c r="D59" s="94"/>
      <c r="E59" s="94"/>
      <c r="F59" s="94"/>
      <c r="G59" s="94">
        <v>3306</v>
      </c>
      <c r="H59" s="94">
        <v>88.3484767504008</v>
      </c>
      <c r="I59" s="94"/>
      <c r="J59" s="94"/>
      <c r="K59" s="94">
        <v>2586</v>
      </c>
      <c r="L59" s="122">
        <v>127.84222737819</v>
      </c>
      <c r="M59" s="122"/>
      <c r="N59" s="122"/>
      <c r="O59" s="122">
        <v>720</v>
      </c>
    </row>
    <row r="60" ht="15.75" hidden="1" spans="1:15">
      <c r="A60" s="96" t="s">
        <v>2078</v>
      </c>
      <c r="B60" s="100">
        <v>144910</v>
      </c>
      <c r="C60" s="100">
        <v>0</v>
      </c>
      <c r="D60" s="100"/>
      <c r="E60" s="100"/>
      <c r="F60" s="100"/>
      <c r="G60" s="100">
        <v>16659</v>
      </c>
      <c r="H60" s="101">
        <v>11.4961010282244</v>
      </c>
      <c r="I60" s="101"/>
      <c r="J60" s="101"/>
      <c r="K60" s="100">
        <v>6192</v>
      </c>
      <c r="L60" s="125">
        <v>269.040697674419</v>
      </c>
      <c r="M60" s="125"/>
      <c r="N60" s="125"/>
      <c r="O60" s="126">
        <v>10467</v>
      </c>
    </row>
    <row r="61" ht="15.75" hidden="1" spans="1:15">
      <c r="A61" s="96" t="s">
        <v>2079</v>
      </c>
      <c r="B61" s="94">
        <v>1320150</v>
      </c>
      <c r="C61" s="94">
        <v>20</v>
      </c>
      <c r="D61" s="94"/>
      <c r="E61" s="94"/>
      <c r="F61" s="94"/>
      <c r="G61" s="94">
        <v>48966.12</v>
      </c>
      <c r="H61" s="95">
        <v>3.70913305306215</v>
      </c>
      <c r="I61" s="95"/>
      <c r="J61" s="95"/>
      <c r="K61" s="94">
        <v>25097.5</v>
      </c>
      <c r="L61" s="121">
        <v>195.103576053392</v>
      </c>
      <c r="M61" s="121"/>
      <c r="N61" s="121"/>
      <c r="O61" s="122">
        <v>23868.62</v>
      </c>
    </row>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mergeCells count="22">
    <mergeCell ref="A1:Q1"/>
    <mergeCell ref="B3:G3"/>
    <mergeCell ref="H3:K3"/>
    <mergeCell ref="L3:P3"/>
    <mergeCell ref="C4:F4"/>
    <mergeCell ref="H4:J4"/>
    <mergeCell ref="L4:N4"/>
    <mergeCell ref="A32:Q32"/>
    <mergeCell ref="A33:Q33"/>
    <mergeCell ref="A34:Q34"/>
    <mergeCell ref="C35:H35"/>
    <mergeCell ref="K35:O35"/>
    <mergeCell ref="A3:A5"/>
    <mergeCell ref="A35:A37"/>
    <mergeCell ref="B4:B5"/>
    <mergeCell ref="B35:B37"/>
    <mergeCell ref="G4:G5"/>
    <mergeCell ref="K4:K5"/>
    <mergeCell ref="O4:O5"/>
    <mergeCell ref="O36:O37"/>
    <mergeCell ref="P4:P5"/>
    <mergeCell ref="Q3:Q5"/>
  </mergeCells>
  <printOptions horizontalCentered="1"/>
  <pageMargins left="0.16875" right="0.16875" top="0.16875" bottom="0.159027777777778" header="0.159027777777778" footer="0.159027777777778"/>
  <pageSetup paperSize="9" scale="60" orientation="landscape"/>
  <headerFooter alignWithMargins="0">
    <oddHeader>&amp;L附件4：</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0"/>
  <sheetViews>
    <sheetView workbookViewId="0">
      <selection activeCell="H26" sqref="H26"/>
    </sheetView>
  </sheetViews>
  <sheetFormatPr defaultColWidth="9" defaultRowHeight="15"/>
  <cols>
    <col min="1" max="1" width="51.625" style="2" customWidth="1"/>
    <col min="2" max="2" width="16.75" style="2" hidden="1" customWidth="1"/>
    <col min="3" max="3" width="14.375" style="2" customWidth="1"/>
    <col min="4" max="4" width="14.125" style="2" customWidth="1"/>
    <col min="5" max="5" width="14.25" style="2" customWidth="1"/>
    <col min="6" max="6" width="15" style="2" customWidth="1"/>
    <col min="7" max="7" width="13.375" style="2" customWidth="1"/>
    <col min="8" max="8" width="27.375" style="2" customWidth="1"/>
    <col min="9" max="16384" width="9" style="2"/>
  </cols>
  <sheetData>
    <row r="1" ht="27.75" spans="1:10">
      <c r="A1" s="3" t="s">
        <v>2080</v>
      </c>
      <c r="B1" s="4"/>
      <c r="C1" s="4"/>
      <c r="D1" s="4"/>
      <c r="E1" s="4"/>
      <c r="F1" s="4"/>
      <c r="G1" s="4"/>
      <c r="H1" s="4"/>
      <c r="I1" s="43"/>
      <c r="J1" s="43"/>
    </row>
    <row r="2" ht="18.75" customHeight="1"/>
    <row r="3" ht="20.1" customHeight="1" spans="1:8">
      <c r="A3" s="5" t="s">
        <v>4</v>
      </c>
      <c r="B3" s="6"/>
      <c r="C3" s="6"/>
      <c r="D3" s="6"/>
      <c r="E3" s="6"/>
      <c r="F3" s="6"/>
      <c r="G3" s="6"/>
      <c r="H3" s="7" t="s">
        <v>135</v>
      </c>
    </row>
    <row r="4" ht="20.1" customHeight="1" spans="1:8">
      <c r="A4" s="8" t="s">
        <v>2081</v>
      </c>
      <c r="B4" s="9" t="s">
        <v>2082</v>
      </c>
      <c r="C4" s="10" t="s">
        <v>2083</v>
      </c>
      <c r="D4" s="11"/>
      <c r="E4" s="12"/>
      <c r="F4" s="13" t="s">
        <v>2084</v>
      </c>
      <c r="G4" s="14" t="s">
        <v>2085</v>
      </c>
      <c r="H4" s="8" t="s">
        <v>2086</v>
      </c>
    </row>
    <row r="5" ht="20.1" customHeight="1" spans="1:8">
      <c r="A5" s="15"/>
      <c r="B5" s="15"/>
      <c r="C5" s="16" t="s">
        <v>1785</v>
      </c>
      <c r="D5" s="16" t="s">
        <v>2087</v>
      </c>
      <c r="E5" s="16" t="s">
        <v>1995</v>
      </c>
      <c r="F5" s="17"/>
      <c r="G5" s="17"/>
      <c r="H5" s="15"/>
    </row>
    <row r="6" ht="20.1" customHeight="1" spans="1:8">
      <c r="A6" s="18"/>
      <c r="B6" s="18"/>
      <c r="C6" s="19"/>
      <c r="D6" s="19"/>
      <c r="E6" s="19"/>
      <c r="F6" s="20"/>
      <c r="G6" s="20"/>
      <c r="H6" s="18"/>
    </row>
    <row r="7" ht="20.1" customHeight="1" spans="1:8">
      <c r="A7" s="21" t="s">
        <v>2088</v>
      </c>
      <c r="B7" s="22">
        <v>21600</v>
      </c>
      <c r="C7" s="22">
        <f>D7+E7</f>
        <v>21600</v>
      </c>
      <c r="D7" s="22">
        <v>21600</v>
      </c>
      <c r="E7" s="22"/>
      <c r="F7" s="23"/>
      <c r="G7" s="24">
        <f>F7/C7</f>
        <v>0</v>
      </c>
      <c r="H7" s="25"/>
    </row>
    <row r="8" ht="20.1" customHeight="1" spans="1:8">
      <c r="A8" s="26" t="s">
        <v>2089</v>
      </c>
      <c r="B8" s="27">
        <f>386186+81771+18014</f>
        <v>485971</v>
      </c>
      <c r="C8" s="22">
        <f t="shared" ref="C8:C29" si="0">D8+E8</f>
        <v>485957</v>
      </c>
      <c r="D8" s="27">
        <v>485957</v>
      </c>
      <c r="E8" s="27"/>
      <c r="F8" s="28"/>
      <c r="G8" s="24">
        <f t="shared" ref="G8:G30" si="1">F8/C8</f>
        <v>0</v>
      </c>
      <c r="H8" s="25"/>
    </row>
    <row r="9" ht="20.1" customHeight="1" spans="1:8">
      <c r="A9" s="26" t="s">
        <v>2090</v>
      </c>
      <c r="B9" s="27">
        <v>2703151</v>
      </c>
      <c r="C9" s="22">
        <f t="shared" si="0"/>
        <v>1172606</v>
      </c>
      <c r="D9" s="27">
        <v>1172606</v>
      </c>
      <c r="E9" s="27"/>
      <c r="F9" s="29">
        <v>3483043</v>
      </c>
      <c r="G9" s="24">
        <f t="shared" si="1"/>
        <v>2.97034383245523</v>
      </c>
      <c r="H9" s="25"/>
    </row>
    <row r="10" ht="20.1" customHeight="1" spans="1:8">
      <c r="A10" s="30" t="s">
        <v>2091</v>
      </c>
      <c r="B10" s="27">
        <v>778894</v>
      </c>
      <c r="C10" s="22">
        <f t="shared" si="0"/>
        <v>661467</v>
      </c>
      <c r="D10" s="27">
        <v>661467</v>
      </c>
      <c r="E10" s="27"/>
      <c r="F10" s="31">
        <v>778898</v>
      </c>
      <c r="G10" s="24">
        <f t="shared" si="1"/>
        <v>1.17753115423748</v>
      </c>
      <c r="H10" s="32"/>
    </row>
    <row r="11" ht="20.1" customHeight="1" spans="1:8">
      <c r="A11" s="33" t="s">
        <v>2092</v>
      </c>
      <c r="B11" s="27">
        <v>231171</v>
      </c>
      <c r="C11" s="22">
        <f t="shared" si="0"/>
        <v>231171</v>
      </c>
      <c r="D11" s="27">
        <v>231171</v>
      </c>
      <c r="E11" s="27"/>
      <c r="F11" s="31">
        <v>231171</v>
      </c>
      <c r="G11" s="24">
        <f t="shared" si="1"/>
        <v>1</v>
      </c>
      <c r="H11" s="25"/>
    </row>
    <row r="12" ht="20.1" customHeight="1" spans="1:8">
      <c r="A12" s="30" t="s">
        <v>2093</v>
      </c>
      <c r="B12" s="27">
        <v>401510</v>
      </c>
      <c r="C12" s="22">
        <f t="shared" si="0"/>
        <v>417661</v>
      </c>
      <c r="D12" s="27">
        <v>417661</v>
      </c>
      <c r="E12" s="27"/>
      <c r="F12" s="31">
        <v>330519</v>
      </c>
      <c r="G12" s="24">
        <f t="shared" si="1"/>
        <v>0.791357105403665</v>
      </c>
      <c r="H12" s="32"/>
    </row>
    <row r="13" ht="20.1" customHeight="1" spans="1:8">
      <c r="A13" s="30" t="s">
        <v>2094</v>
      </c>
      <c r="B13" s="27">
        <v>228182</v>
      </c>
      <c r="C13" s="22">
        <f t="shared" si="0"/>
        <v>228182</v>
      </c>
      <c r="D13" s="27">
        <v>228182</v>
      </c>
      <c r="E13" s="27"/>
      <c r="F13" s="34"/>
      <c r="G13" s="24">
        <f t="shared" si="1"/>
        <v>0</v>
      </c>
      <c r="H13" s="32"/>
    </row>
    <row r="14" ht="20.1" customHeight="1" spans="1:8">
      <c r="A14" s="30" t="s">
        <v>2095</v>
      </c>
      <c r="B14" s="27">
        <v>23148</v>
      </c>
      <c r="C14" s="22">
        <f t="shared" si="0"/>
        <v>23148</v>
      </c>
      <c r="D14" s="27">
        <v>23148</v>
      </c>
      <c r="E14" s="27"/>
      <c r="F14" s="31">
        <v>23148</v>
      </c>
      <c r="G14" s="24">
        <f t="shared" si="1"/>
        <v>1</v>
      </c>
      <c r="H14" s="32"/>
    </row>
    <row r="15" ht="20.1" customHeight="1" spans="1:8">
      <c r="A15" s="30" t="s">
        <v>2096</v>
      </c>
      <c r="B15" s="27">
        <v>113470</v>
      </c>
      <c r="C15" s="22">
        <f t="shared" si="0"/>
        <v>113470</v>
      </c>
      <c r="D15" s="27">
        <v>113470</v>
      </c>
      <c r="E15" s="27"/>
      <c r="F15" s="31">
        <v>113470</v>
      </c>
      <c r="G15" s="24">
        <f t="shared" si="1"/>
        <v>1</v>
      </c>
      <c r="H15" s="32"/>
    </row>
    <row r="16" ht="20.1" customHeight="1" spans="1:8">
      <c r="A16" s="30" t="s">
        <v>2097</v>
      </c>
      <c r="B16" s="27">
        <f>545603+20478</f>
        <v>566081</v>
      </c>
      <c r="C16" s="22">
        <f t="shared" si="0"/>
        <v>536400</v>
      </c>
      <c r="D16" s="27">
        <v>536400</v>
      </c>
      <c r="E16" s="27"/>
      <c r="F16" s="31">
        <v>422989</v>
      </c>
      <c r="G16" s="24">
        <f t="shared" si="1"/>
        <v>0.78857009694258</v>
      </c>
      <c r="H16" s="32"/>
    </row>
    <row r="17" ht="20.1" customHeight="1" spans="1:8">
      <c r="A17" s="30" t="s">
        <v>2098</v>
      </c>
      <c r="B17" s="27">
        <v>3476</v>
      </c>
      <c r="C17" s="22">
        <f t="shared" si="0"/>
        <v>3476</v>
      </c>
      <c r="D17" s="27">
        <v>3476</v>
      </c>
      <c r="E17" s="27"/>
      <c r="F17" s="31">
        <v>3476</v>
      </c>
      <c r="G17" s="24">
        <f t="shared" si="1"/>
        <v>1</v>
      </c>
      <c r="H17" s="32"/>
    </row>
    <row r="18" ht="20.1" customHeight="1" spans="1:8">
      <c r="A18" s="30" t="s">
        <v>2099</v>
      </c>
      <c r="B18" s="27">
        <v>199013</v>
      </c>
      <c r="C18" s="22">
        <f t="shared" si="0"/>
        <v>199013</v>
      </c>
      <c r="D18" s="27">
        <v>199013</v>
      </c>
      <c r="E18" s="27"/>
      <c r="F18" s="31">
        <v>199013</v>
      </c>
      <c r="G18" s="24">
        <f t="shared" si="1"/>
        <v>1</v>
      </c>
      <c r="H18" s="32"/>
    </row>
    <row r="19" ht="20.1" customHeight="1" spans="1:8">
      <c r="A19" s="30" t="s">
        <v>2100</v>
      </c>
      <c r="B19" s="27">
        <v>5535</v>
      </c>
      <c r="C19" s="22">
        <f t="shared" si="0"/>
        <v>5535</v>
      </c>
      <c r="D19" s="27">
        <v>5535</v>
      </c>
      <c r="E19" s="27"/>
      <c r="F19" s="31">
        <v>5535</v>
      </c>
      <c r="G19" s="24">
        <f t="shared" si="1"/>
        <v>1</v>
      </c>
      <c r="H19" s="32"/>
    </row>
    <row r="20" ht="20.1" customHeight="1" spans="1:8">
      <c r="A20" s="30" t="s">
        <v>2101</v>
      </c>
      <c r="B20" s="27">
        <v>286452</v>
      </c>
      <c r="C20" s="22">
        <f t="shared" si="0"/>
        <v>321724</v>
      </c>
      <c r="D20" s="27">
        <v>321724</v>
      </c>
      <c r="E20" s="27"/>
      <c r="F20" s="34">
        <v>393548</v>
      </c>
      <c r="G20" s="24">
        <f t="shared" si="1"/>
        <v>1.22324725541147</v>
      </c>
      <c r="H20" s="32"/>
    </row>
    <row r="21" ht="20.1" customHeight="1" spans="1:8">
      <c r="A21" s="30" t="s">
        <v>2102</v>
      </c>
      <c r="B21" s="27">
        <v>111188</v>
      </c>
      <c r="C21" s="22">
        <f t="shared" si="0"/>
        <v>111188</v>
      </c>
      <c r="D21" s="27">
        <v>111188</v>
      </c>
      <c r="E21" s="27"/>
      <c r="F21" s="31">
        <v>111188</v>
      </c>
      <c r="G21" s="24">
        <f t="shared" si="1"/>
        <v>1</v>
      </c>
      <c r="H21" s="32"/>
    </row>
    <row r="22" ht="20.1" customHeight="1" spans="1:8">
      <c r="A22" s="30" t="s">
        <v>2103</v>
      </c>
      <c r="B22" s="27">
        <v>156523</v>
      </c>
      <c r="C22" s="22">
        <f t="shared" si="0"/>
        <v>0</v>
      </c>
      <c r="D22" s="27"/>
      <c r="E22" s="27"/>
      <c r="F22" s="31">
        <v>167918</v>
      </c>
      <c r="G22" s="24" t="e">
        <f t="shared" si="1"/>
        <v>#DIV/0!</v>
      </c>
      <c r="H22" s="32"/>
    </row>
    <row r="23" ht="20.1" customHeight="1" spans="1:8">
      <c r="A23" s="30" t="s">
        <v>2104</v>
      </c>
      <c r="B23" s="27">
        <v>7700</v>
      </c>
      <c r="C23" s="22">
        <f t="shared" si="0"/>
        <v>7700</v>
      </c>
      <c r="D23" s="27">
        <v>7700</v>
      </c>
      <c r="E23" s="27"/>
      <c r="F23" s="34">
        <v>11800</v>
      </c>
      <c r="G23" s="24">
        <f t="shared" si="1"/>
        <v>1.53246753246753</v>
      </c>
      <c r="H23" s="32"/>
    </row>
    <row r="24" ht="20.1" customHeight="1" spans="1:10">
      <c r="A24" s="30" t="s">
        <v>2105</v>
      </c>
      <c r="B24" s="27">
        <v>85096</v>
      </c>
      <c r="C24" s="22">
        <f t="shared" si="0"/>
        <v>172375</v>
      </c>
      <c r="D24" s="27">
        <v>172375</v>
      </c>
      <c r="E24" s="27"/>
      <c r="F24" s="34">
        <v>41715</v>
      </c>
      <c r="G24" s="24">
        <f t="shared" si="1"/>
        <v>0.242001450326323</v>
      </c>
      <c r="H24" s="32"/>
      <c r="J24" s="1"/>
    </row>
    <row r="25" ht="20.1" customHeight="1" spans="1:10">
      <c r="A25" s="30" t="s">
        <v>2106</v>
      </c>
      <c r="B25" s="27">
        <v>82800</v>
      </c>
      <c r="C25" s="22">
        <f t="shared" si="0"/>
        <v>0</v>
      </c>
      <c r="D25" s="27"/>
      <c r="E25" s="27"/>
      <c r="F25" s="31">
        <v>82800</v>
      </c>
      <c r="G25" s="24" t="e">
        <f t="shared" si="1"/>
        <v>#DIV/0!</v>
      </c>
      <c r="H25" s="32"/>
      <c r="J25" s="1"/>
    </row>
    <row r="26" ht="20.1" customHeight="1" spans="1:10">
      <c r="A26" s="30" t="s">
        <v>2107</v>
      </c>
      <c r="B26" s="27">
        <v>10000</v>
      </c>
      <c r="C26" s="22">
        <f t="shared" si="0"/>
        <v>0</v>
      </c>
      <c r="D26" s="27"/>
      <c r="E26" s="27"/>
      <c r="F26" s="31">
        <v>75973</v>
      </c>
      <c r="G26" s="24" t="e">
        <f t="shared" si="1"/>
        <v>#DIV/0!</v>
      </c>
      <c r="H26" s="32"/>
      <c r="J26" s="1"/>
    </row>
    <row r="27" ht="20.1" customHeight="1" spans="1:10">
      <c r="A27" s="30" t="s">
        <v>2108</v>
      </c>
      <c r="B27" s="27">
        <v>1800</v>
      </c>
      <c r="C27" s="22">
        <f t="shared" si="0"/>
        <v>0</v>
      </c>
      <c r="D27" s="35"/>
      <c r="E27" s="27"/>
      <c r="F27" s="31"/>
      <c r="G27" s="24" t="e">
        <f t="shared" si="1"/>
        <v>#DIV/0!</v>
      </c>
      <c r="H27" s="32"/>
      <c r="J27" s="1"/>
    </row>
    <row r="28" ht="20.1" customHeight="1" spans="1:10">
      <c r="A28" s="30" t="s">
        <v>2109</v>
      </c>
      <c r="B28" s="27">
        <v>280000</v>
      </c>
      <c r="C28" s="22">
        <f t="shared" si="0"/>
        <v>110000</v>
      </c>
      <c r="D28" s="27"/>
      <c r="E28" s="27">
        <v>110000</v>
      </c>
      <c r="F28" s="31">
        <v>110000</v>
      </c>
      <c r="G28" s="24">
        <f t="shared" si="1"/>
        <v>1</v>
      </c>
      <c r="H28" s="32"/>
      <c r="J28" s="1"/>
    </row>
    <row r="29" ht="20.1" customHeight="1" spans="1:10">
      <c r="A29" s="36" t="s">
        <v>2110</v>
      </c>
      <c r="B29" s="37"/>
      <c r="C29" s="22">
        <f t="shared" si="0"/>
        <v>13481</v>
      </c>
      <c r="D29" s="37">
        <v>13481</v>
      </c>
      <c r="E29" s="37"/>
      <c r="F29" s="38">
        <v>1040</v>
      </c>
      <c r="G29" s="24">
        <f t="shared" si="1"/>
        <v>0.077145612343298</v>
      </c>
      <c r="H29" s="32"/>
      <c r="J29" s="1"/>
    </row>
    <row r="30" s="1" customFormat="1" ht="20.1" customHeight="1" spans="1:10">
      <c r="A30" s="39" t="s">
        <v>2111</v>
      </c>
      <c r="B30" s="40">
        <f>SUM(B7:B28)</f>
        <v>6782761</v>
      </c>
      <c r="C30" s="40">
        <f t="shared" ref="C30:F30" si="2">SUM(C7:C29)</f>
        <v>4836154</v>
      </c>
      <c r="D30" s="40">
        <f t="shared" si="2"/>
        <v>4726154</v>
      </c>
      <c r="E30" s="40">
        <f t="shared" si="2"/>
        <v>110000</v>
      </c>
      <c r="F30" s="40">
        <f t="shared" si="2"/>
        <v>6587244</v>
      </c>
      <c r="G30" s="41">
        <f t="shared" si="1"/>
        <v>1.36208317601135</v>
      </c>
      <c r="H30" s="42">
        <f>SUM(H7:H28)</f>
        <v>0</v>
      </c>
      <c r="J30" s="2"/>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sheetData>
  <mergeCells count="10">
    <mergeCell ref="A1:H1"/>
    <mergeCell ref="C4:E4"/>
    <mergeCell ref="A4:A6"/>
    <mergeCell ref="B4:B6"/>
    <mergeCell ref="C5:C6"/>
    <mergeCell ref="D5:D6"/>
    <mergeCell ref="E5:E6"/>
    <mergeCell ref="F4:F6"/>
    <mergeCell ref="G4:G6"/>
    <mergeCell ref="H4:H6"/>
  </mergeCells>
  <printOptions horizontalCentered="1"/>
  <pageMargins left="0.75" right="0.75" top="0.588888888888889" bottom="0.388888888888889" header="0.509027777777778" footer="0.309027777777778"/>
  <pageSetup paperSize="9" scale="80" orientation="landscape"/>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2"/>
  <sheetViews>
    <sheetView workbookViewId="0">
      <selection activeCell="D10" sqref="D10"/>
    </sheetView>
  </sheetViews>
  <sheetFormatPr defaultColWidth="9" defaultRowHeight="14.25"/>
  <cols>
    <col min="1" max="1" width="9" style="549"/>
    <col min="2" max="2" width="9.75" style="549" customWidth="1"/>
    <col min="3" max="16384" width="9" style="549"/>
  </cols>
  <sheetData>
    <row r="1" ht="18.75" customHeight="1" spans="1:1">
      <c r="A1" s="550"/>
    </row>
    <row r="2" ht="50.25" customHeight="1" spans="1:13">
      <c r="A2" s="551" t="s">
        <v>5</v>
      </c>
      <c r="B2" s="551"/>
      <c r="C2" s="551"/>
      <c r="D2" s="551"/>
      <c r="E2" s="551"/>
      <c r="F2" s="551"/>
      <c r="G2" s="551"/>
      <c r="H2" s="551"/>
      <c r="I2" s="551"/>
      <c r="J2" s="551"/>
      <c r="K2" s="551"/>
      <c r="L2" s="551"/>
      <c r="M2" s="551"/>
    </row>
    <row r="3" ht="45" customHeight="1" spans="1:12">
      <c r="A3" s="552"/>
      <c r="B3" s="553" t="s">
        <v>6</v>
      </c>
      <c r="C3" s="554"/>
      <c r="D3" s="554"/>
      <c r="E3" s="554"/>
      <c r="F3" s="554"/>
      <c r="G3" s="554"/>
      <c r="H3" s="555"/>
      <c r="I3" s="555"/>
      <c r="J3" s="555"/>
      <c r="K3" s="555"/>
      <c r="L3" s="555"/>
    </row>
    <row r="4" ht="45" customHeight="1" spans="1:12">
      <c r="A4" s="552"/>
      <c r="B4" s="553" t="s">
        <v>7</v>
      </c>
      <c r="C4" s="554"/>
      <c r="D4" s="554"/>
      <c r="E4" s="554"/>
      <c r="F4" s="554"/>
      <c r="G4" s="554"/>
      <c r="H4" s="555"/>
      <c r="I4" s="555"/>
      <c r="J4" s="555"/>
      <c r="K4" s="555"/>
      <c r="L4" s="555"/>
    </row>
    <row r="5" ht="45" customHeight="1" spans="1:12">
      <c r="A5" s="552"/>
      <c r="B5" s="553" t="s">
        <v>8</v>
      </c>
      <c r="C5" s="554"/>
      <c r="D5" s="554"/>
      <c r="E5" s="554"/>
      <c r="F5" s="554"/>
      <c r="G5" s="554"/>
      <c r="H5" s="555"/>
      <c r="I5" s="555"/>
      <c r="J5" s="555"/>
      <c r="K5" s="555"/>
      <c r="L5" s="555"/>
    </row>
    <row r="6" ht="45" customHeight="1" spans="1:12">
      <c r="A6" s="552"/>
      <c r="B6" s="553" t="s">
        <v>9</v>
      </c>
      <c r="C6" s="554"/>
      <c r="D6" s="554"/>
      <c r="E6" s="554"/>
      <c r="F6" s="554"/>
      <c r="G6" s="554"/>
      <c r="H6" s="555"/>
      <c r="I6" s="555"/>
      <c r="J6" s="555"/>
      <c r="K6" s="555"/>
      <c r="L6" s="555"/>
    </row>
    <row r="7" ht="45" customHeight="1" spans="1:12">
      <c r="A7" s="552"/>
      <c r="B7" s="553" t="s">
        <v>10</v>
      </c>
      <c r="C7" s="554"/>
      <c r="D7" s="554"/>
      <c r="E7" s="554"/>
      <c r="F7" s="554"/>
      <c r="G7" s="554"/>
      <c r="H7" s="555"/>
      <c r="I7" s="555"/>
      <c r="J7" s="555"/>
      <c r="K7" s="555"/>
      <c r="L7" s="555"/>
    </row>
    <row r="8" ht="45" customHeight="1" spans="1:12">
      <c r="A8" s="552"/>
      <c r="B8" s="553" t="s">
        <v>11</v>
      </c>
      <c r="C8" s="554"/>
      <c r="D8" s="554"/>
      <c r="E8" s="554"/>
      <c r="F8" s="554"/>
      <c r="G8" s="554"/>
      <c r="H8" s="555"/>
      <c r="I8" s="555"/>
      <c r="J8" s="555"/>
      <c r="K8" s="555"/>
      <c r="L8" s="555"/>
    </row>
    <row r="9" ht="45" customHeight="1" spans="1:12">
      <c r="A9" s="552"/>
      <c r="B9" s="553" t="s">
        <v>12</v>
      </c>
      <c r="C9" s="554"/>
      <c r="D9" s="554"/>
      <c r="E9" s="554"/>
      <c r="F9" s="554"/>
      <c r="G9" s="554"/>
      <c r="H9" s="555"/>
      <c r="I9" s="555"/>
      <c r="J9" s="555"/>
      <c r="K9" s="555"/>
      <c r="L9" s="555"/>
    </row>
    <row r="10" ht="45" customHeight="1" spans="2:12">
      <c r="B10" s="553" t="s">
        <v>13</v>
      </c>
      <c r="C10" s="555"/>
      <c r="D10" s="555"/>
      <c r="E10" s="555"/>
      <c r="F10" s="555"/>
      <c r="G10" s="555"/>
      <c r="H10" s="555"/>
      <c r="I10" s="555"/>
      <c r="J10" s="555"/>
      <c r="K10" s="555"/>
      <c r="L10" s="555"/>
    </row>
    <row r="11" ht="45" customHeight="1" spans="2:12">
      <c r="B11" s="553" t="s">
        <v>14</v>
      </c>
      <c r="C11" s="555"/>
      <c r="D11" s="555"/>
      <c r="E11" s="555"/>
      <c r="F11" s="555"/>
      <c r="G11" s="555"/>
      <c r="H11" s="555"/>
      <c r="I11" s="555"/>
      <c r="J11" s="555"/>
      <c r="K11" s="555"/>
      <c r="L11" s="555"/>
    </row>
    <row r="12" ht="45" customHeight="1" spans="2:12">
      <c r="B12" s="553" t="s">
        <v>15</v>
      </c>
      <c r="C12" s="555"/>
      <c r="D12" s="555"/>
      <c r="E12" s="555"/>
      <c r="F12" s="555"/>
      <c r="G12" s="555"/>
      <c r="H12" s="555"/>
      <c r="I12" s="555"/>
      <c r="J12" s="555"/>
      <c r="K12" s="555"/>
      <c r="L12" s="555"/>
    </row>
  </sheetData>
  <mergeCells count="1">
    <mergeCell ref="A2:M2"/>
  </mergeCells>
  <pageMargins left="0.75" right="0.75" top="0.279166666666667" bottom="0.979166666666667" header="0.309027777777778"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C00000"/>
  </sheetPr>
  <dimension ref="A1:K28"/>
  <sheetViews>
    <sheetView showZeros="0" tabSelected="1" workbookViewId="0">
      <pane xSplit="1" ySplit="5" topLeftCell="B6" activePane="bottomRight" state="frozen"/>
      <selection/>
      <selection pane="topRight"/>
      <selection pane="bottomLeft"/>
      <selection pane="bottomRight" activeCell="B11" sqref="B11"/>
    </sheetView>
  </sheetViews>
  <sheetFormatPr defaultColWidth="9" defaultRowHeight="15"/>
  <cols>
    <col min="1" max="1" width="31.125" style="52" customWidth="1"/>
    <col min="2" max="9" width="11.625" style="52" customWidth="1"/>
    <col min="10" max="10" width="46.875" style="52" customWidth="1"/>
    <col min="11" max="16384" width="9" style="52"/>
  </cols>
  <sheetData>
    <row r="1" ht="33" customHeight="1" spans="1:10">
      <c r="A1" s="472" t="s">
        <v>16</v>
      </c>
      <c r="B1" s="473"/>
      <c r="C1" s="473"/>
      <c r="D1" s="473"/>
      <c r="E1" s="473"/>
      <c r="F1" s="473"/>
      <c r="G1" s="473"/>
      <c r="H1" s="473"/>
      <c r="I1" s="473"/>
      <c r="J1" s="473"/>
    </row>
    <row r="2" ht="21.95" customHeight="1" spans="1:10">
      <c r="A2" s="535" t="s">
        <v>17</v>
      </c>
      <c r="B2" s="536"/>
      <c r="C2" s="536"/>
      <c r="D2" s="536"/>
      <c r="E2" s="535"/>
      <c r="F2" s="535"/>
      <c r="G2" s="535"/>
      <c r="H2" s="535"/>
      <c r="I2" s="535"/>
      <c r="J2" s="546" t="s">
        <v>18</v>
      </c>
    </row>
    <row r="3" ht="39.75" customHeight="1" spans="1:10">
      <c r="A3" s="476" t="s">
        <v>19</v>
      </c>
      <c r="B3" s="57" t="s">
        <v>20</v>
      </c>
      <c r="C3" s="57"/>
      <c r="D3" s="57"/>
      <c r="E3" s="478" t="s">
        <v>21</v>
      </c>
      <c r="F3" s="478"/>
      <c r="G3" s="476" t="s">
        <v>22</v>
      </c>
      <c r="H3" s="476"/>
      <c r="I3" s="476"/>
      <c r="J3" s="476" t="s">
        <v>23</v>
      </c>
    </row>
    <row r="4" ht="24.75" customHeight="1" spans="1:10">
      <c r="A4" s="479"/>
      <c r="B4" s="58" t="s">
        <v>24</v>
      </c>
      <c r="C4" s="58" t="s">
        <v>25</v>
      </c>
      <c r="D4" s="58" t="s">
        <v>26</v>
      </c>
      <c r="E4" s="478" t="s">
        <v>27</v>
      </c>
      <c r="F4" s="478" t="s">
        <v>28</v>
      </c>
      <c r="G4" s="478" t="s">
        <v>29</v>
      </c>
      <c r="H4" s="478" t="s">
        <v>30</v>
      </c>
      <c r="I4" s="478" t="s">
        <v>31</v>
      </c>
      <c r="J4" s="479"/>
    </row>
    <row r="5" ht="26.25" customHeight="1" spans="1:10">
      <c r="A5" s="479"/>
      <c r="B5" s="436"/>
      <c r="C5" s="436"/>
      <c r="D5" s="436"/>
      <c r="E5" s="481"/>
      <c r="F5" s="481"/>
      <c r="G5" s="481"/>
      <c r="H5" s="481"/>
      <c r="I5" s="481"/>
      <c r="J5" s="479"/>
    </row>
    <row r="6" ht="20.1" customHeight="1" spans="1:10">
      <c r="A6" s="479" t="s">
        <v>32</v>
      </c>
      <c r="B6" s="479" t="s">
        <v>33</v>
      </c>
      <c r="C6" s="479">
        <v>2</v>
      </c>
      <c r="D6" s="479">
        <v>3</v>
      </c>
      <c r="E6" s="479">
        <v>4</v>
      </c>
      <c r="F6" s="479" t="s">
        <v>34</v>
      </c>
      <c r="G6" s="479">
        <v>6</v>
      </c>
      <c r="H6" s="479" t="s">
        <v>35</v>
      </c>
      <c r="I6" s="479" t="s">
        <v>36</v>
      </c>
      <c r="J6" s="479">
        <v>9</v>
      </c>
    </row>
    <row r="7" ht="30" customHeight="1" spans="1:10">
      <c r="A7" s="537" t="s">
        <v>37</v>
      </c>
      <c r="B7" s="538">
        <f t="shared" ref="B7:G7" si="0">B8+B19</f>
        <v>16425946</v>
      </c>
      <c r="C7" s="538">
        <f t="shared" si="0"/>
        <v>16425946</v>
      </c>
      <c r="D7" s="538">
        <f t="shared" si="0"/>
        <v>0</v>
      </c>
      <c r="E7" s="538">
        <f t="shared" si="0"/>
        <v>12524139</v>
      </c>
      <c r="F7" s="539">
        <f>IF(B7=0,0,E7/B7)</f>
        <v>0.76246074350908</v>
      </c>
      <c r="G7" s="538">
        <f t="shared" si="0"/>
        <v>11461527</v>
      </c>
      <c r="H7" s="539">
        <f>IF(G7=0,0,E7/G7)</f>
        <v>1.09271120680517</v>
      </c>
      <c r="I7" s="499">
        <f>I8+I19</f>
        <v>1062612</v>
      </c>
      <c r="J7" s="500"/>
    </row>
    <row r="8" s="47" customFormat="1" ht="30" customHeight="1" spans="1:10">
      <c r="A8" s="138" t="s">
        <v>38</v>
      </c>
      <c r="B8" s="494">
        <f>C8+D8</f>
        <v>12679126</v>
      </c>
      <c r="C8" s="494">
        <f t="shared" ref="C8:G8" si="1">SUM(C9,C12:C18)</f>
        <v>12679126</v>
      </c>
      <c r="D8" s="494">
        <f t="shared" si="1"/>
        <v>0</v>
      </c>
      <c r="E8" s="494">
        <f t="shared" si="1"/>
        <v>9219177</v>
      </c>
      <c r="F8" s="539">
        <f t="shared" ref="F8:F27" si="2">IF(B8=0,0,E8/B8)</f>
        <v>0.727114550324683</v>
      </c>
      <c r="G8" s="494">
        <f t="shared" si="1"/>
        <v>8205725</v>
      </c>
      <c r="H8" s="539">
        <f t="shared" ref="H8:H27" si="3">IF(G8=0,0,E8/G8)</f>
        <v>1.12350547940615</v>
      </c>
      <c r="I8" s="494">
        <f>SUM(I9,I12:I18)</f>
        <v>1013452</v>
      </c>
      <c r="J8" s="114"/>
    </row>
    <row r="9" s="534" customFormat="1" ht="30" customHeight="1" spans="1:10">
      <c r="A9" s="487" t="s">
        <v>39</v>
      </c>
      <c r="B9" s="540">
        <f>(C9+D9)+4090302</f>
        <v>9572389</v>
      </c>
      <c r="C9" s="541">
        <v>5482087</v>
      </c>
      <c r="D9" s="541"/>
      <c r="E9" s="542">
        <f>E10+E11</f>
        <v>3797848</v>
      </c>
      <c r="F9" s="543">
        <f t="shared" si="2"/>
        <v>0.396750278326549</v>
      </c>
      <c r="G9" s="469">
        <f>G10+G11</f>
        <v>3334682</v>
      </c>
      <c r="H9" s="543">
        <f t="shared" si="3"/>
        <v>1.13889360364796</v>
      </c>
      <c r="I9" s="540">
        <f t="shared" ref="I9:I27" si="4">E9-G9</f>
        <v>463166</v>
      </c>
      <c r="J9" s="501"/>
    </row>
    <row r="10" s="534" customFormat="1" ht="60" customHeight="1" spans="1:10">
      <c r="A10" s="492" t="s">
        <v>40</v>
      </c>
      <c r="B10" s="540">
        <f>B9-B11</f>
        <v>5482087</v>
      </c>
      <c r="C10" s="540">
        <f t="shared" ref="C10:D10" si="5">C9-C11</f>
        <v>1391785</v>
      </c>
      <c r="D10" s="540">
        <f t="shared" si="5"/>
        <v>0</v>
      </c>
      <c r="E10" s="540">
        <v>1245295</v>
      </c>
      <c r="F10" s="543">
        <f t="shared" si="2"/>
        <v>0.227157102760317</v>
      </c>
      <c r="G10" s="540">
        <v>1186671</v>
      </c>
      <c r="H10" s="543">
        <f t="shared" si="3"/>
        <v>1.04940206679021</v>
      </c>
      <c r="I10" s="540">
        <f t="shared" si="4"/>
        <v>58624</v>
      </c>
      <c r="J10" s="456" t="s">
        <v>41</v>
      </c>
    </row>
    <row r="11" s="534" customFormat="1" ht="102.75" customHeight="1" spans="1:10">
      <c r="A11" s="492" t="s">
        <v>42</v>
      </c>
      <c r="B11" s="540">
        <v>4090302</v>
      </c>
      <c r="C11" s="541">
        <v>4090302</v>
      </c>
      <c r="D11" s="541"/>
      <c r="E11" s="542">
        <v>2552553</v>
      </c>
      <c r="F11" s="543">
        <f t="shared" si="2"/>
        <v>0.624050009021339</v>
      </c>
      <c r="G11" s="469">
        <v>2148011</v>
      </c>
      <c r="H11" s="543">
        <f t="shared" si="3"/>
        <v>1.18833329996913</v>
      </c>
      <c r="I11" s="540">
        <f t="shared" si="4"/>
        <v>404542</v>
      </c>
      <c r="J11" s="501" t="s">
        <v>43</v>
      </c>
    </row>
    <row r="12" s="534" customFormat="1" ht="30" customHeight="1" spans="1:10">
      <c r="A12" s="487" t="s">
        <v>44</v>
      </c>
      <c r="B12" s="540">
        <f t="shared" ref="B12:B27" si="6">C12+D12</f>
        <v>1393274</v>
      </c>
      <c r="C12" s="541">
        <v>1393274</v>
      </c>
      <c r="D12" s="541"/>
      <c r="E12" s="542">
        <v>1157798</v>
      </c>
      <c r="F12" s="543">
        <f t="shared" si="2"/>
        <v>0.830990889085708</v>
      </c>
      <c r="G12" s="469">
        <v>1047888</v>
      </c>
      <c r="H12" s="543">
        <f t="shared" si="3"/>
        <v>1.10488716351366</v>
      </c>
      <c r="I12" s="540">
        <f t="shared" si="4"/>
        <v>109910</v>
      </c>
      <c r="J12" s="456"/>
    </row>
    <row r="13" s="534" customFormat="1" ht="68.25" spans="1:10">
      <c r="A13" s="487" t="s">
        <v>45</v>
      </c>
      <c r="B13" s="540">
        <f t="shared" si="6"/>
        <v>371570</v>
      </c>
      <c r="C13" s="541">
        <v>371570</v>
      </c>
      <c r="D13" s="541"/>
      <c r="E13" s="544">
        <v>287997</v>
      </c>
      <c r="F13" s="543">
        <f t="shared" si="2"/>
        <v>0.775081411308771</v>
      </c>
      <c r="G13" s="469">
        <v>281280</v>
      </c>
      <c r="H13" s="543">
        <f t="shared" si="3"/>
        <v>1.02388011945392</v>
      </c>
      <c r="I13" s="540">
        <f t="shared" si="4"/>
        <v>6717</v>
      </c>
      <c r="J13" s="454" t="s">
        <v>46</v>
      </c>
    </row>
    <row r="14" s="534" customFormat="1" ht="30" customHeight="1" spans="1:10">
      <c r="A14" s="487" t="s">
        <v>47</v>
      </c>
      <c r="B14" s="540">
        <f t="shared" si="6"/>
        <v>677605</v>
      </c>
      <c r="C14" s="541">
        <v>677605</v>
      </c>
      <c r="D14" s="541"/>
      <c r="E14" s="469">
        <v>520696</v>
      </c>
      <c r="F14" s="543">
        <f t="shared" si="2"/>
        <v>0.768435888164934</v>
      </c>
      <c r="G14" s="469">
        <v>474020</v>
      </c>
      <c r="H14" s="543">
        <f t="shared" si="3"/>
        <v>1.09846841905405</v>
      </c>
      <c r="I14" s="540">
        <f t="shared" si="4"/>
        <v>46676</v>
      </c>
      <c r="J14" s="456"/>
    </row>
    <row r="15" s="534" customFormat="1" ht="50.1" customHeight="1" spans="1:10">
      <c r="A15" s="487" t="s">
        <v>48</v>
      </c>
      <c r="B15" s="540">
        <f t="shared" si="6"/>
        <v>1535387</v>
      </c>
      <c r="C15" s="541">
        <v>1535387</v>
      </c>
      <c r="D15" s="541"/>
      <c r="E15" s="469">
        <v>1132961</v>
      </c>
      <c r="F15" s="543">
        <f t="shared" si="2"/>
        <v>0.737899304865809</v>
      </c>
      <c r="G15" s="469">
        <v>962406</v>
      </c>
      <c r="H15" s="543">
        <f t="shared" si="3"/>
        <v>1.17721730745652</v>
      </c>
      <c r="I15" s="540">
        <f t="shared" si="4"/>
        <v>170555</v>
      </c>
      <c r="J15" s="547" t="s">
        <v>49</v>
      </c>
    </row>
    <row r="16" s="534" customFormat="1" ht="50.1" customHeight="1" spans="1:10">
      <c r="A16" s="487" t="s">
        <v>50</v>
      </c>
      <c r="B16" s="540">
        <f t="shared" si="6"/>
        <v>840500</v>
      </c>
      <c r="C16" s="541">
        <v>840500</v>
      </c>
      <c r="D16" s="541"/>
      <c r="E16" s="469">
        <v>647445</v>
      </c>
      <c r="F16" s="543">
        <f t="shared" si="2"/>
        <v>0.770309339678763</v>
      </c>
      <c r="G16" s="469">
        <v>456293</v>
      </c>
      <c r="H16" s="543">
        <f t="shared" si="3"/>
        <v>1.41892380553723</v>
      </c>
      <c r="I16" s="540">
        <f t="shared" si="4"/>
        <v>191152</v>
      </c>
      <c r="J16" s="454" t="s">
        <v>51</v>
      </c>
    </row>
    <row r="17" s="534" customFormat="1" ht="30" customHeight="1" spans="1:10">
      <c r="A17" s="487" t="s">
        <v>52</v>
      </c>
      <c r="B17" s="540">
        <f t="shared" si="6"/>
        <v>230455</v>
      </c>
      <c r="C17" s="541">
        <v>230455</v>
      </c>
      <c r="D17" s="541"/>
      <c r="E17" s="469">
        <v>97154</v>
      </c>
      <c r="F17" s="543">
        <f t="shared" si="2"/>
        <v>0.421574710898006</v>
      </c>
      <c r="G17" s="469">
        <v>140524</v>
      </c>
      <c r="H17" s="543">
        <f t="shared" si="3"/>
        <v>0.69136944578862</v>
      </c>
      <c r="I17" s="540">
        <f t="shared" si="4"/>
        <v>-43370</v>
      </c>
      <c r="J17" s="547" t="s">
        <v>53</v>
      </c>
    </row>
    <row r="18" s="534" customFormat="1" ht="50.1" customHeight="1" spans="1:10">
      <c r="A18" s="487" t="s">
        <v>54</v>
      </c>
      <c r="B18" s="540">
        <f t="shared" si="6"/>
        <v>2148248</v>
      </c>
      <c r="C18" s="541">
        <v>2148248</v>
      </c>
      <c r="D18" s="541"/>
      <c r="E18" s="469">
        <v>1577278</v>
      </c>
      <c r="F18" s="543">
        <f t="shared" si="2"/>
        <v>0.734215975064331</v>
      </c>
      <c r="G18" s="469">
        <v>1508632</v>
      </c>
      <c r="H18" s="543">
        <f t="shared" si="3"/>
        <v>1.04550215029245</v>
      </c>
      <c r="I18" s="540">
        <f t="shared" si="4"/>
        <v>68646</v>
      </c>
      <c r="J18" s="454" t="s">
        <v>55</v>
      </c>
    </row>
    <row r="19" s="47" customFormat="1" ht="30" customHeight="1" spans="1:10">
      <c r="A19" s="138" t="s">
        <v>56</v>
      </c>
      <c r="B19" s="494">
        <f t="shared" si="6"/>
        <v>3746820</v>
      </c>
      <c r="C19" s="494">
        <f>SUM(C20:C27)</f>
        <v>3746820</v>
      </c>
      <c r="D19" s="494">
        <f t="shared" ref="D19:I19" si="7">SUM(D20:D27)</f>
        <v>0</v>
      </c>
      <c r="E19" s="494">
        <f t="shared" si="7"/>
        <v>3304962</v>
      </c>
      <c r="F19" s="539">
        <f t="shared" si="2"/>
        <v>0.882071196374526</v>
      </c>
      <c r="G19" s="494">
        <f t="shared" si="7"/>
        <v>3255802</v>
      </c>
      <c r="H19" s="539">
        <f t="shared" si="3"/>
        <v>1.01509919829277</v>
      </c>
      <c r="I19" s="494">
        <f t="shared" si="7"/>
        <v>49160</v>
      </c>
      <c r="J19" s="501"/>
    </row>
    <row r="20" s="44" customFormat="1" ht="30" customHeight="1" spans="1:10">
      <c r="A20" s="487" t="s">
        <v>57</v>
      </c>
      <c r="B20" s="540">
        <f t="shared" si="6"/>
        <v>1032040</v>
      </c>
      <c r="C20" s="541">
        <v>1032040</v>
      </c>
      <c r="D20" s="541"/>
      <c r="E20" s="469">
        <v>686590</v>
      </c>
      <c r="F20" s="543">
        <f t="shared" si="2"/>
        <v>0.665274601759622</v>
      </c>
      <c r="G20" s="469">
        <v>675541</v>
      </c>
      <c r="H20" s="543">
        <f t="shared" si="3"/>
        <v>1.01635578003408</v>
      </c>
      <c r="I20" s="540">
        <f t="shared" si="4"/>
        <v>11049</v>
      </c>
      <c r="J20" s="501"/>
    </row>
    <row r="21" s="44" customFormat="1" ht="60" customHeight="1" spans="1:10">
      <c r="A21" s="487" t="s">
        <v>58</v>
      </c>
      <c r="B21" s="540">
        <f t="shared" si="6"/>
        <v>785673</v>
      </c>
      <c r="C21" s="541">
        <v>785673</v>
      </c>
      <c r="D21" s="541"/>
      <c r="E21" s="469">
        <v>520660</v>
      </c>
      <c r="F21" s="543">
        <f t="shared" si="2"/>
        <v>0.662693003323266</v>
      </c>
      <c r="G21" s="469">
        <v>636159</v>
      </c>
      <c r="H21" s="543">
        <f t="shared" si="3"/>
        <v>0.818443187945152</v>
      </c>
      <c r="I21" s="540">
        <f t="shared" si="4"/>
        <v>-115499</v>
      </c>
      <c r="J21" s="454" t="s">
        <v>59</v>
      </c>
    </row>
    <row r="22" s="44" customFormat="1" ht="69.95" customHeight="1" spans="1:10">
      <c r="A22" s="487" t="s">
        <v>60</v>
      </c>
      <c r="B22" s="540">
        <f t="shared" si="6"/>
        <v>334294</v>
      </c>
      <c r="C22" s="541">
        <v>334294</v>
      </c>
      <c r="D22" s="541"/>
      <c r="E22" s="469">
        <v>301821</v>
      </c>
      <c r="F22" s="543">
        <f t="shared" si="2"/>
        <v>0.902860954728472</v>
      </c>
      <c r="G22" s="469">
        <v>263730</v>
      </c>
      <c r="H22" s="543">
        <f t="shared" si="3"/>
        <v>1.14443180525537</v>
      </c>
      <c r="I22" s="540">
        <f t="shared" si="4"/>
        <v>38091</v>
      </c>
      <c r="J22" s="454" t="s">
        <v>61</v>
      </c>
    </row>
    <row r="23" s="44" customFormat="1" ht="45" customHeight="1" spans="1:10">
      <c r="A23" s="487" t="s">
        <v>62</v>
      </c>
      <c r="B23" s="540">
        <f t="shared" si="6"/>
        <v>122420</v>
      </c>
      <c r="C23" s="541">
        <v>122420</v>
      </c>
      <c r="D23" s="541"/>
      <c r="E23" s="469">
        <v>214289</v>
      </c>
      <c r="F23" s="543">
        <f t="shared" si="2"/>
        <v>1.75044110439471</v>
      </c>
      <c r="G23" s="469">
        <v>140824</v>
      </c>
      <c r="H23" s="543">
        <f t="shared" si="3"/>
        <v>1.52167954325967</v>
      </c>
      <c r="I23" s="540">
        <f t="shared" si="4"/>
        <v>73465</v>
      </c>
      <c r="J23" s="454" t="s">
        <v>63</v>
      </c>
    </row>
    <row r="24" s="44" customFormat="1" ht="30" customHeight="1" spans="1:10">
      <c r="A24" s="492" t="s">
        <v>64</v>
      </c>
      <c r="B24" s="540">
        <f t="shared" si="6"/>
        <v>1098504</v>
      </c>
      <c r="C24" s="541">
        <v>1098504</v>
      </c>
      <c r="D24" s="541"/>
      <c r="E24" s="469">
        <v>1138193</v>
      </c>
      <c r="F24" s="543">
        <f t="shared" si="2"/>
        <v>1.03613004595341</v>
      </c>
      <c r="G24" s="469">
        <v>1084520</v>
      </c>
      <c r="H24" s="543">
        <f t="shared" si="3"/>
        <v>1.04949009700144</v>
      </c>
      <c r="I24" s="540">
        <f t="shared" si="4"/>
        <v>53673</v>
      </c>
      <c r="J24" s="454"/>
    </row>
    <row r="25" s="44" customFormat="1" ht="50.1" customHeight="1" spans="1:10">
      <c r="A25" s="492" t="s">
        <v>65</v>
      </c>
      <c r="B25" s="540"/>
      <c r="C25" s="541">
        <v>3694</v>
      </c>
      <c r="D25" s="541"/>
      <c r="E25" s="469">
        <v>47010</v>
      </c>
      <c r="F25" s="543">
        <f t="shared" si="2"/>
        <v>0</v>
      </c>
      <c r="G25" s="469">
        <v>21336</v>
      </c>
      <c r="H25" s="543">
        <f t="shared" si="3"/>
        <v>2.2033183352081</v>
      </c>
      <c r="I25" s="540">
        <f t="shared" si="4"/>
        <v>25674</v>
      </c>
      <c r="J25" s="454" t="s">
        <v>66</v>
      </c>
    </row>
    <row r="26" s="44" customFormat="1" ht="45" customHeight="1" spans="1:10">
      <c r="A26" s="492" t="s">
        <v>67</v>
      </c>
      <c r="B26" s="540"/>
      <c r="C26" s="541"/>
      <c r="D26" s="541"/>
      <c r="E26" s="469">
        <v>144900</v>
      </c>
      <c r="F26" s="543">
        <f t="shared" si="2"/>
        <v>0</v>
      </c>
      <c r="G26" s="469">
        <v>85067</v>
      </c>
      <c r="H26" s="543">
        <f t="shared" si="3"/>
        <v>1.7033632313353</v>
      </c>
      <c r="I26" s="540">
        <f t="shared" si="4"/>
        <v>59833</v>
      </c>
      <c r="J26" s="547" t="s">
        <v>68</v>
      </c>
    </row>
    <row r="27" s="44" customFormat="1" ht="30" customHeight="1" spans="1:11">
      <c r="A27" s="487" t="s">
        <v>69</v>
      </c>
      <c r="B27" s="540">
        <f t="shared" si="6"/>
        <v>370195</v>
      </c>
      <c r="C27" s="541">
        <v>370195</v>
      </c>
      <c r="D27" s="541"/>
      <c r="E27" s="469">
        <v>251499</v>
      </c>
      <c r="F27" s="543">
        <f t="shared" si="2"/>
        <v>0.679368981212604</v>
      </c>
      <c r="G27" s="545">
        <v>348625</v>
      </c>
      <c r="H27" s="543">
        <f t="shared" si="3"/>
        <v>0.721402653280746</v>
      </c>
      <c r="I27" s="540">
        <f t="shared" si="4"/>
        <v>-97126</v>
      </c>
      <c r="J27" s="454" t="s">
        <v>70</v>
      </c>
      <c r="K27" s="548"/>
    </row>
    <row r="28" ht="26.25" customHeight="1" spans="1:10">
      <c r="A28" s="392" t="s">
        <v>71</v>
      </c>
      <c r="B28" s="393"/>
      <c r="C28" s="393"/>
      <c r="D28" s="393"/>
      <c r="E28" s="393"/>
      <c r="F28" s="393"/>
      <c r="G28" s="393"/>
      <c r="H28" s="393"/>
      <c r="I28" s="393"/>
      <c r="J28" s="393"/>
    </row>
  </sheetData>
  <mergeCells count="15">
    <mergeCell ref="A1:J1"/>
    <mergeCell ref="B3:D3"/>
    <mergeCell ref="E3:F3"/>
    <mergeCell ref="G3:I3"/>
    <mergeCell ref="A28:J28"/>
    <mergeCell ref="A3:A5"/>
    <mergeCell ref="B4:B5"/>
    <mergeCell ref="C4:C5"/>
    <mergeCell ref="D4:D5"/>
    <mergeCell ref="E4:E5"/>
    <mergeCell ref="F4:F5"/>
    <mergeCell ref="G4:G5"/>
    <mergeCell ref="H4:H5"/>
    <mergeCell ref="I4:I5"/>
    <mergeCell ref="J3:J5"/>
  </mergeCells>
  <printOptions horizontalCentered="1"/>
  <pageMargins left="0.786805555555556" right="0.786805555555556" top="0.786805555555556" bottom="0.786805555555556" header="0.590277777777778" footer="0.590277777777778"/>
  <pageSetup paperSize="9" scale="70" orientation="landscape"/>
  <headerFooter alignWithMargins="0">
    <oddHeader>&amp;L附表1</oddHead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C00000"/>
  </sheetPr>
  <dimension ref="A1:M29"/>
  <sheetViews>
    <sheetView showZeros="0" workbookViewId="0">
      <pane xSplit="2" ySplit="6" topLeftCell="C22" activePane="bottomRight" state="frozen"/>
      <selection/>
      <selection pane="topRight"/>
      <selection pane="bottomLeft"/>
      <selection pane="bottomRight" activeCell="D10" sqref="D10"/>
    </sheetView>
  </sheetViews>
  <sheetFormatPr defaultColWidth="9" defaultRowHeight="15"/>
  <cols>
    <col min="1" max="1" width="9" style="52"/>
    <col min="2" max="2" width="23.125" style="52" customWidth="1"/>
    <col min="3" max="3" width="11.125" style="52" customWidth="1"/>
    <col min="4" max="4" width="12.625" style="52" customWidth="1"/>
    <col min="5" max="9" width="11.125" style="52" customWidth="1"/>
    <col min="10" max="10" width="11.125" style="509" customWidth="1"/>
    <col min="11" max="11" width="45.5" style="509" customWidth="1"/>
    <col min="12" max="12" width="9" style="52"/>
    <col min="13" max="13" width="11.25" style="52"/>
    <col min="14" max="16384" width="9" style="52"/>
  </cols>
  <sheetData>
    <row r="1" ht="29.25" customHeight="1" spans="1:11">
      <c r="A1" s="403" t="s">
        <v>72</v>
      </c>
      <c r="B1" s="403"/>
      <c r="C1" s="403"/>
      <c r="D1" s="403"/>
      <c r="E1" s="403"/>
      <c r="F1" s="403"/>
      <c r="G1" s="403"/>
      <c r="H1" s="403"/>
      <c r="I1" s="403"/>
      <c r="J1" s="403"/>
      <c r="K1" s="403"/>
    </row>
    <row r="2" ht="21.95" customHeight="1" spans="1:11">
      <c r="A2" s="510" t="s">
        <v>73</v>
      </c>
      <c r="B2" s="511"/>
      <c r="F2" s="475"/>
      <c r="G2" s="475"/>
      <c r="H2" s="475"/>
      <c r="I2" s="475"/>
      <c r="K2" s="525" t="s">
        <v>18</v>
      </c>
    </row>
    <row r="3" s="44" customFormat="1" ht="36" customHeight="1" spans="1:11">
      <c r="A3" s="512" t="s">
        <v>74</v>
      </c>
      <c r="B3" s="512" t="s">
        <v>19</v>
      </c>
      <c r="C3" s="57" t="s">
        <v>20</v>
      </c>
      <c r="D3" s="57"/>
      <c r="E3" s="57"/>
      <c r="F3" s="478" t="s">
        <v>75</v>
      </c>
      <c r="G3" s="478"/>
      <c r="H3" s="57" t="s">
        <v>22</v>
      </c>
      <c r="I3" s="57"/>
      <c r="J3" s="57"/>
      <c r="K3" s="476" t="s">
        <v>23</v>
      </c>
    </row>
    <row r="4" s="44" customFormat="1" ht="13.5" customHeight="1" spans="1:11">
      <c r="A4" s="513"/>
      <c r="B4" s="513"/>
      <c r="C4" s="58" t="s">
        <v>24</v>
      </c>
      <c r="D4" s="58" t="s">
        <v>25</v>
      </c>
      <c r="E4" s="58" t="s">
        <v>26</v>
      </c>
      <c r="F4" s="478" t="s">
        <v>76</v>
      </c>
      <c r="G4" s="478" t="s">
        <v>77</v>
      </c>
      <c r="H4" s="478" t="s">
        <v>78</v>
      </c>
      <c r="I4" s="478" t="s">
        <v>30</v>
      </c>
      <c r="J4" s="526" t="s">
        <v>79</v>
      </c>
      <c r="K4" s="479"/>
    </row>
    <row r="5" s="44" customFormat="1" ht="35.25" customHeight="1" spans="1:11">
      <c r="A5" s="131"/>
      <c r="B5" s="131"/>
      <c r="C5" s="436"/>
      <c r="D5" s="436"/>
      <c r="E5" s="436"/>
      <c r="F5" s="481"/>
      <c r="G5" s="481"/>
      <c r="H5" s="481"/>
      <c r="I5" s="481"/>
      <c r="J5" s="527"/>
      <c r="K5" s="479"/>
    </row>
    <row r="6" s="44" customFormat="1" ht="20.1" customHeight="1" spans="1:11">
      <c r="A6" s="479" t="s">
        <v>32</v>
      </c>
      <c r="B6" s="479">
        <v>1</v>
      </c>
      <c r="C6" s="479" t="s">
        <v>80</v>
      </c>
      <c r="D6" s="479">
        <v>3</v>
      </c>
      <c r="E6" s="479">
        <v>4</v>
      </c>
      <c r="F6" s="479">
        <v>5</v>
      </c>
      <c r="G6" s="479" t="s">
        <v>81</v>
      </c>
      <c r="H6" s="479">
        <v>7</v>
      </c>
      <c r="I6" s="479" t="s">
        <v>82</v>
      </c>
      <c r="J6" s="479" t="s">
        <v>83</v>
      </c>
      <c r="K6" s="479">
        <v>10</v>
      </c>
    </row>
    <row r="7" s="44" customFormat="1" ht="30" customHeight="1" spans="1:13">
      <c r="A7" s="64" t="s">
        <v>84</v>
      </c>
      <c r="B7" s="64"/>
      <c r="C7" s="514">
        <f t="shared" ref="C7:F7" si="0">SUM(C8:C28)</f>
        <v>37020040.9</v>
      </c>
      <c r="D7" s="514">
        <f t="shared" si="0"/>
        <v>36316017</v>
      </c>
      <c r="E7" s="514">
        <f t="shared" si="0"/>
        <v>704023.9</v>
      </c>
      <c r="F7" s="514">
        <f t="shared" si="0"/>
        <v>34120447</v>
      </c>
      <c r="G7" s="515">
        <f>F7/C7</f>
        <v>0.921675021704258</v>
      </c>
      <c r="H7" s="514">
        <f>SUM(H8:H28)</f>
        <v>29456770</v>
      </c>
      <c r="I7" s="515">
        <f>F7/H7</f>
        <v>1.1583227556857</v>
      </c>
      <c r="J7" s="514">
        <f>SUM(J8:J28)</f>
        <v>4663677</v>
      </c>
      <c r="K7" s="528"/>
      <c r="M7" s="529"/>
    </row>
    <row r="8" s="44" customFormat="1" ht="30" customHeight="1" spans="1:12">
      <c r="A8" s="516" t="s">
        <v>85</v>
      </c>
      <c r="B8" s="517" t="s">
        <v>86</v>
      </c>
      <c r="C8" s="518">
        <f>SUM(D8:E8)</f>
        <v>4384554.77</v>
      </c>
      <c r="D8" s="519">
        <v>4378956</v>
      </c>
      <c r="E8" s="519">
        <v>5598.77</v>
      </c>
      <c r="F8" s="520">
        <v>4654081</v>
      </c>
      <c r="G8" s="521">
        <f t="shared" ref="G8:G19" si="1">F8/C8</f>
        <v>1.06147174437052</v>
      </c>
      <c r="H8" s="520">
        <v>4222559</v>
      </c>
      <c r="I8" s="521">
        <f>F8/H8</f>
        <v>1.1021944275971</v>
      </c>
      <c r="J8" s="518">
        <f>F8-H8</f>
        <v>431522</v>
      </c>
      <c r="K8" s="530"/>
      <c r="L8" s="529"/>
    </row>
    <row r="9" s="44" customFormat="1" ht="30" hidden="1" customHeight="1" spans="1:12">
      <c r="A9" s="516" t="s">
        <v>87</v>
      </c>
      <c r="B9" s="517" t="s">
        <v>88</v>
      </c>
      <c r="C9" s="518">
        <f t="shared" ref="C9:C28" si="2">SUM(D9:E9)</f>
        <v>41594</v>
      </c>
      <c r="D9" s="519">
        <v>41594</v>
      </c>
      <c r="E9" s="518"/>
      <c r="F9" s="520">
        <v>30097</v>
      </c>
      <c r="G9" s="521">
        <f t="shared" si="1"/>
        <v>0.723589940856854</v>
      </c>
      <c r="H9" s="520">
        <v>24578</v>
      </c>
      <c r="I9" s="521">
        <f t="shared" ref="I9:I27" si="3">F9/H9</f>
        <v>1.22455041093661</v>
      </c>
      <c r="J9" s="518">
        <f t="shared" ref="J9:J28" si="4">F9-H9</f>
        <v>5519</v>
      </c>
      <c r="K9" s="531"/>
      <c r="L9" s="529"/>
    </row>
    <row r="10" s="44" customFormat="1" ht="30" customHeight="1" spans="1:12">
      <c r="A10" s="516" t="s">
        <v>89</v>
      </c>
      <c r="B10" s="517" t="s">
        <v>90</v>
      </c>
      <c r="C10" s="518">
        <f t="shared" si="2"/>
        <v>2073102</v>
      </c>
      <c r="D10" s="519">
        <v>2058697</v>
      </c>
      <c r="E10" s="518">
        <v>14405</v>
      </c>
      <c r="F10" s="520">
        <v>1853288</v>
      </c>
      <c r="G10" s="521">
        <f t="shared" si="1"/>
        <v>0.893968555333987</v>
      </c>
      <c r="H10" s="520">
        <v>1507505</v>
      </c>
      <c r="I10" s="521">
        <f t="shared" si="3"/>
        <v>1.22937436360078</v>
      </c>
      <c r="J10" s="518">
        <f t="shared" si="4"/>
        <v>345783</v>
      </c>
      <c r="K10" s="531"/>
      <c r="L10" s="529"/>
    </row>
    <row r="11" s="44" customFormat="1" ht="30" customHeight="1" spans="1:12">
      <c r="A11" s="516" t="s">
        <v>91</v>
      </c>
      <c r="B11" s="517" t="s">
        <v>92</v>
      </c>
      <c r="C11" s="518">
        <f t="shared" si="2"/>
        <v>7519791</v>
      </c>
      <c r="D11" s="522">
        <v>7476694</v>
      </c>
      <c r="E11" s="518">
        <v>43097</v>
      </c>
      <c r="F11" s="520">
        <v>6595569</v>
      </c>
      <c r="G11" s="521">
        <f t="shared" si="1"/>
        <v>0.877094722446408</v>
      </c>
      <c r="H11" s="520">
        <v>5457368</v>
      </c>
      <c r="I11" s="521">
        <f t="shared" si="3"/>
        <v>1.20856225931621</v>
      </c>
      <c r="J11" s="518">
        <f t="shared" si="4"/>
        <v>1138201</v>
      </c>
      <c r="K11" s="531"/>
      <c r="L11" s="529"/>
    </row>
    <row r="12" s="44" customFormat="1" ht="45" customHeight="1" spans="1:12">
      <c r="A12" s="516" t="s">
        <v>93</v>
      </c>
      <c r="B12" s="517" t="s">
        <v>94</v>
      </c>
      <c r="C12" s="518">
        <f t="shared" si="2"/>
        <v>528549</v>
      </c>
      <c r="D12" s="519">
        <v>528549</v>
      </c>
      <c r="E12" s="519"/>
      <c r="F12" s="520">
        <v>427717</v>
      </c>
      <c r="G12" s="521">
        <f t="shared" si="1"/>
        <v>0.809228661864841</v>
      </c>
      <c r="H12" s="520">
        <v>308852</v>
      </c>
      <c r="I12" s="521">
        <f t="shared" si="3"/>
        <v>1.38486070998407</v>
      </c>
      <c r="J12" s="518">
        <f t="shared" si="4"/>
        <v>118865</v>
      </c>
      <c r="K12" s="531" t="s">
        <v>95</v>
      </c>
      <c r="L12" s="529"/>
    </row>
    <row r="13" s="44" customFormat="1" ht="30" customHeight="1" spans="1:12">
      <c r="A13" s="516" t="s">
        <v>96</v>
      </c>
      <c r="B13" s="517" t="s">
        <v>97</v>
      </c>
      <c r="C13" s="518">
        <f t="shared" si="2"/>
        <v>483675</v>
      </c>
      <c r="D13" s="519">
        <v>479419</v>
      </c>
      <c r="E13" s="518">
        <v>4256</v>
      </c>
      <c r="F13" s="520">
        <v>425115</v>
      </c>
      <c r="G13" s="521">
        <f t="shared" si="1"/>
        <v>0.878926965420995</v>
      </c>
      <c r="H13" s="520">
        <v>348303</v>
      </c>
      <c r="I13" s="521">
        <f t="shared" si="3"/>
        <v>1.220532122893</v>
      </c>
      <c r="J13" s="518">
        <f t="shared" si="4"/>
        <v>76812</v>
      </c>
      <c r="K13" s="531"/>
      <c r="L13" s="529"/>
    </row>
    <row r="14" s="44" customFormat="1" ht="30" customHeight="1" spans="1:12">
      <c r="A14" s="516" t="s">
        <v>98</v>
      </c>
      <c r="B14" s="517" t="s">
        <v>99</v>
      </c>
      <c r="C14" s="518">
        <f t="shared" si="2"/>
        <v>2505412</v>
      </c>
      <c r="D14" s="519">
        <v>2505412</v>
      </c>
      <c r="E14" s="518"/>
      <c r="F14" s="520">
        <v>3093102</v>
      </c>
      <c r="G14" s="521">
        <f t="shared" si="1"/>
        <v>1.23456820674604</v>
      </c>
      <c r="H14" s="520">
        <v>2671251</v>
      </c>
      <c r="I14" s="521">
        <f t="shared" si="3"/>
        <v>1.15792263624796</v>
      </c>
      <c r="J14" s="518">
        <f t="shared" si="4"/>
        <v>421851</v>
      </c>
      <c r="K14" s="531"/>
      <c r="L14" s="529"/>
    </row>
    <row r="15" s="44" customFormat="1" ht="30" customHeight="1" spans="1:12">
      <c r="A15" s="516" t="s">
        <v>100</v>
      </c>
      <c r="B15" s="517" t="s">
        <v>101</v>
      </c>
      <c r="C15" s="518">
        <f t="shared" si="2"/>
        <v>3461510</v>
      </c>
      <c r="D15" s="519">
        <v>3461510</v>
      </c>
      <c r="E15" s="518"/>
      <c r="F15" s="520">
        <v>3153634</v>
      </c>
      <c r="G15" s="521">
        <f t="shared" si="1"/>
        <v>0.911057313137908</v>
      </c>
      <c r="H15" s="520">
        <v>2563901</v>
      </c>
      <c r="I15" s="521">
        <f t="shared" si="3"/>
        <v>1.23001395139672</v>
      </c>
      <c r="J15" s="518">
        <f t="shared" si="4"/>
        <v>589733</v>
      </c>
      <c r="K15" s="531"/>
      <c r="L15" s="529"/>
    </row>
    <row r="16" s="44" customFormat="1" ht="45" customHeight="1" spans="1:12">
      <c r="A16" s="516" t="s">
        <v>102</v>
      </c>
      <c r="B16" s="517" t="s">
        <v>103</v>
      </c>
      <c r="C16" s="518">
        <f t="shared" si="2"/>
        <v>654615</v>
      </c>
      <c r="D16" s="519">
        <v>654615</v>
      </c>
      <c r="E16" s="518"/>
      <c r="F16" s="520">
        <v>738253</v>
      </c>
      <c r="G16" s="521">
        <f t="shared" si="1"/>
        <v>1.12776670256563</v>
      </c>
      <c r="H16" s="520">
        <v>462975</v>
      </c>
      <c r="I16" s="521">
        <f t="shared" si="3"/>
        <v>1.59458502078946</v>
      </c>
      <c r="J16" s="518">
        <f t="shared" si="4"/>
        <v>275278</v>
      </c>
      <c r="K16" s="531" t="s">
        <v>104</v>
      </c>
      <c r="L16" s="529"/>
    </row>
    <row r="17" s="44" customFormat="1" ht="45" customHeight="1" spans="1:12">
      <c r="A17" s="516" t="s">
        <v>105</v>
      </c>
      <c r="B17" s="517" t="s">
        <v>106</v>
      </c>
      <c r="C17" s="518">
        <f t="shared" si="2"/>
        <v>1286429</v>
      </c>
      <c r="D17" s="519">
        <v>1286429</v>
      </c>
      <c r="E17" s="518"/>
      <c r="F17" s="520">
        <v>1804160</v>
      </c>
      <c r="G17" s="521">
        <f t="shared" si="1"/>
        <v>1.40245594587809</v>
      </c>
      <c r="H17" s="520">
        <v>1345433</v>
      </c>
      <c r="I17" s="521">
        <f t="shared" si="3"/>
        <v>1.34095120306994</v>
      </c>
      <c r="J17" s="518">
        <f t="shared" si="4"/>
        <v>458727</v>
      </c>
      <c r="K17" s="531" t="s">
        <v>107</v>
      </c>
      <c r="L17" s="529"/>
    </row>
    <row r="18" s="44" customFormat="1" ht="50.1" customHeight="1" spans="1:12">
      <c r="A18" s="516" t="s">
        <v>108</v>
      </c>
      <c r="B18" s="517" t="s">
        <v>109</v>
      </c>
      <c r="C18" s="518">
        <f t="shared" si="2"/>
        <v>5022699.41</v>
      </c>
      <c r="D18" s="519">
        <v>4726312</v>
      </c>
      <c r="E18" s="518">
        <v>296387.41</v>
      </c>
      <c r="F18" s="520">
        <v>4249563</v>
      </c>
      <c r="G18" s="521">
        <f t="shared" si="1"/>
        <v>0.846071535067236</v>
      </c>
      <c r="H18" s="520">
        <v>3136981</v>
      </c>
      <c r="I18" s="521">
        <f t="shared" si="3"/>
        <v>1.35466647710012</v>
      </c>
      <c r="J18" s="518">
        <f t="shared" si="4"/>
        <v>1112582</v>
      </c>
      <c r="K18" s="532" t="s">
        <v>110</v>
      </c>
      <c r="L18" s="529"/>
    </row>
    <row r="19" s="44" customFormat="1" ht="50.1" customHeight="1" spans="1:12">
      <c r="A19" s="516" t="s">
        <v>111</v>
      </c>
      <c r="B19" s="517" t="s">
        <v>112</v>
      </c>
      <c r="C19" s="518">
        <f t="shared" si="2"/>
        <v>2458458</v>
      </c>
      <c r="D19" s="519">
        <v>2458458</v>
      </c>
      <c r="E19" s="518"/>
      <c r="F19" s="520">
        <v>2643669</v>
      </c>
      <c r="G19" s="521">
        <f t="shared" si="1"/>
        <v>1.07533624735505</v>
      </c>
      <c r="H19" s="520">
        <v>3629588</v>
      </c>
      <c r="I19" s="521">
        <f t="shared" si="3"/>
        <v>0.728366139627969</v>
      </c>
      <c r="J19" s="518">
        <f t="shared" si="4"/>
        <v>-985919</v>
      </c>
      <c r="K19" s="531" t="s">
        <v>113</v>
      </c>
      <c r="L19" s="529"/>
    </row>
    <row r="20" s="44" customFormat="1" ht="30" customHeight="1" spans="1:12">
      <c r="A20" s="516" t="s">
        <v>114</v>
      </c>
      <c r="B20" s="517" t="s">
        <v>115</v>
      </c>
      <c r="C20" s="518">
        <f t="shared" si="2"/>
        <v>1054543</v>
      </c>
      <c r="D20" s="519">
        <v>1033815</v>
      </c>
      <c r="E20" s="518">
        <v>20728</v>
      </c>
      <c r="F20" s="520">
        <v>775556</v>
      </c>
      <c r="G20" s="521">
        <f t="shared" ref="G20:G28" si="5">F20/C20</f>
        <v>0.735442746289151</v>
      </c>
      <c r="H20" s="520">
        <v>681614</v>
      </c>
      <c r="I20" s="521">
        <f t="shared" si="3"/>
        <v>1.13782287335647</v>
      </c>
      <c r="J20" s="518">
        <f t="shared" si="4"/>
        <v>93942</v>
      </c>
      <c r="K20" s="531"/>
      <c r="L20" s="529"/>
    </row>
    <row r="21" s="44" customFormat="1" ht="30" customHeight="1" spans="1:12">
      <c r="A21" s="516" t="s">
        <v>116</v>
      </c>
      <c r="B21" s="517" t="s">
        <v>117</v>
      </c>
      <c r="C21" s="518">
        <f t="shared" si="2"/>
        <v>237467</v>
      </c>
      <c r="D21" s="519">
        <v>237467</v>
      </c>
      <c r="E21" s="518"/>
      <c r="F21" s="520">
        <v>181713</v>
      </c>
      <c r="G21" s="521">
        <f t="shared" si="5"/>
        <v>0.765213692849954</v>
      </c>
      <c r="H21" s="520">
        <v>145188</v>
      </c>
      <c r="I21" s="521">
        <f t="shared" si="3"/>
        <v>1.25157037771717</v>
      </c>
      <c r="J21" s="518">
        <f t="shared" si="4"/>
        <v>36525</v>
      </c>
      <c r="K21" s="531"/>
      <c r="L21" s="529"/>
    </row>
    <row r="22" s="44" customFormat="1" ht="69.95" customHeight="1" spans="1:12">
      <c r="A22" s="516" t="s">
        <v>118</v>
      </c>
      <c r="B22" s="517" t="s">
        <v>119</v>
      </c>
      <c r="C22" s="518">
        <f t="shared" si="2"/>
        <v>41827</v>
      </c>
      <c r="D22" s="519">
        <v>41827</v>
      </c>
      <c r="E22" s="518"/>
      <c r="F22" s="520">
        <v>122843</v>
      </c>
      <c r="G22" s="521">
        <f t="shared" si="5"/>
        <v>2.93693069070218</v>
      </c>
      <c r="H22" s="520">
        <v>4405</v>
      </c>
      <c r="I22" s="521">
        <f t="shared" si="3"/>
        <v>27.8871736662883</v>
      </c>
      <c r="J22" s="518">
        <f t="shared" si="4"/>
        <v>118438</v>
      </c>
      <c r="K22" s="531" t="s">
        <v>120</v>
      </c>
      <c r="L22" s="529"/>
    </row>
    <row r="23" s="44" customFormat="1" ht="30" customHeight="1" spans="1:12">
      <c r="A23" s="516" t="s">
        <v>121</v>
      </c>
      <c r="B23" s="517" t="s">
        <v>122</v>
      </c>
      <c r="C23" s="518">
        <f t="shared" si="2"/>
        <v>288610</v>
      </c>
      <c r="D23" s="519">
        <v>288610</v>
      </c>
      <c r="E23" s="518"/>
      <c r="F23" s="520">
        <v>232534</v>
      </c>
      <c r="G23" s="521"/>
      <c r="H23" s="520">
        <v>252178</v>
      </c>
      <c r="I23" s="521"/>
      <c r="J23" s="518">
        <f t="shared" si="4"/>
        <v>-19644</v>
      </c>
      <c r="K23" s="531" t="s">
        <v>123</v>
      </c>
      <c r="L23" s="529"/>
    </row>
    <row r="24" s="44" customFormat="1" ht="30" customHeight="1" spans="1:12">
      <c r="A24" s="516" t="s">
        <v>124</v>
      </c>
      <c r="B24" s="517" t="s">
        <v>125</v>
      </c>
      <c r="C24" s="518">
        <f t="shared" si="2"/>
        <v>1751758.72</v>
      </c>
      <c r="D24" s="519">
        <v>1712607</v>
      </c>
      <c r="E24" s="518">
        <v>39151.72</v>
      </c>
      <c r="F24" s="520">
        <v>1919886</v>
      </c>
      <c r="G24" s="521">
        <f t="shared" si="5"/>
        <v>1.09597627691558</v>
      </c>
      <c r="H24" s="520">
        <v>1869975</v>
      </c>
      <c r="I24" s="521">
        <f t="shared" si="3"/>
        <v>1.02669073115951</v>
      </c>
      <c r="J24" s="518">
        <f t="shared" si="4"/>
        <v>49911</v>
      </c>
      <c r="K24" s="531"/>
      <c r="L24" s="529"/>
    </row>
    <row r="25" s="44" customFormat="1" ht="30" customHeight="1" spans="1:12">
      <c r="A25" s="516" t="s">
        <v>126</v>
      </c>
      <c r="B25" s="517" t="s">
        <v>127</v>
      </c>
      <c r="C25" s="518">
        <f t="shared" si="2"/>
        <v>100149</v>
      </c>
      <c r="D25" s="519">
        <v>100149</v>
      </c>
      <c r="E25" s="518"/>
      <c r="F25" s="520">
        <v>104126</v>
      </c>
      <c r="G25" s="521">
        <f t="shared" si="5"/>
        <v>1.03971083086202</v>
      </c>
      <c r="H25" s="520">
        <v>93972</v>
      </c>
      <c r="I25" s="521">
        <f t="shared" si="3"/>
        <v>1.10805346273358</v>
      </c>
      <c r="J25" s="518">
        <f t="shared" si="4"/>
        <v>10154</v>
      </c>
      <c r="K25" s="531"/>
      <c r="L25" s="529"/>
    </row>
    <row r="26" s="44" customFormat="1" ht="30" customHeight="1" spans="1:12">
      <c r="A26" s="516" t="s">
        <v>128</v>
      </c>
      <c r="B26" s="517" t="s">
        <v>129</v>
      </c>
      <c r="C26" s="518">
        <f t="shared" si="2"/>
        <v>2562311</v>
      </c>
      <c r="D26" s="519">
        <f>2284411-2500</f>
        <v>2281911</v>
      </c>
      <c r="E26" s="518">
        <v>280400</v>
      </c>
      <c r="F26" s="520">
        <v>560890</v>
      </c>
      <c r="G26" s="521"/>
      <c r="H26" s="520">
        <f>730144-H27</f>
        <v>581524</v>
      </c>
      <c r="I26" s="521">
        <f t="shared" si="3"/>
        <v>0.964517371596013</v>
      </c>
      <c r="J26" s="518">
        <f t="shared" si="4"/>
        <v>-20634</v>
      </c>
      <c r="K26" s="531"/>
      <c r="L26" s="529"/>
    </row>
    <row r="27" s="44" customFormat="1" ht="45" customHeight="1" spans="1:12">
      <c r="A27" s="516">
        <v>232</v>
      </c>
      <c r="B27" s="523" t="s">
        <v>130</v>
      </c>
      <c r="C27" s="518">
        <f t="shared" si="2"/>
        <v>560486</v>
      </c>
      <c r="D27" s="519">
        <v>560486</v>
      </c>
      <c r="E27" s="518"/>
      <c r="F27" s="520">
        <v>548808</v>
      </c>
      <c r="G27" s="521"/>
      <c r="H27" s="520">
        <v>148620</v>
      </c>
      <c r="I27" s="521">
        <f t="shared" si="3"/>
        <v>3.69269277351635</v>
      </c>
      <c r="J27" s="518">
        <f t="shared" si="4"/>
        <v>400188</v>
      </c>
      <c r="K27" s="531" t="s">
        <v>131</v>
      </c>
      <c r="L27" s="529"/>
    </row>
    <row r="28" s="44" customFormat="1" ht="30" customHeight="1" spans="1:12">
      <c r="A28" s="516">
        <v>233</v>
      </c>
      <c r="B28" s="517" t="s">
        <v>132</v>
      </c>
      <c r="C28" s="518">
        <f t="shared" si="2"/>
        <v>2500</v>
      </c>
      <c r="D28" s="519">
        <v>2500</v>
      </c>
      <c r="E28" s="518"/>
      <c r="F28" s="520">
        <v>5843</v>
      </c>
      <c r="G28" s="521">
        <f t="shared" si="5"/>
        <v>2.3372</v>
      </c>
      <c r="H28" s="520"/>
      <c r="I28" s="521"/>
      <c r="J28" s="518">
        <f t="shared" si="4"/>
        <v>5843</v>
      </c>
      <c r="K28" s="531"/>
      <c r="L28" s="529"/>
    </row>
    <row r="29" s="508" customFormat="1" ht="35.25" customHeight="1" spans="1:12">
      <c r="A29" s="524" t="s">
        <v>133</v>
      </c>
      <c r="B29" s="524"/>
      <c r="C29" s="524"/>
      <c r="D29" s="524"/>
      <c r="E29" s="524"/>
      <c r="F29" s="524"/>
      <c r="G29" s="524"/>
      <c r="H29" s="524"/>
      <c r="I29" s="524"/>
      <c r="J29" s="524"/>
      <c r="K29" s="524"/>
      <c r="L29" s="533"/>
    </row>
  </sheetData>
  <mergeCells count="17">
    <mergeCell ref="A1:K1"/>
    <mergeCell ref="C3:E3"/>
    <mergeCell ref="F3:G3"/>
    <mergeCell ref="H3:J3"/>
    <mergeCell ref="A7:B7"/>
    <mergeCell ref="A29:K29"/>
    <mergeCell ref="A3:A5"/>
    <mergeCell ref="B3:B5"/>
    <mergeCell ref="C4:C5"/>
    <mergeCell ref="D4:D5"/>
    <mergeCell ref="E4:E5"/>
    <mergeCell ref="F4:F5"/>
    <mergeCell ref="G4:G5"/>
    <mergeCell ref="H4:H5"/>
    <mergeCell ref="I4:I5"/>
    <mergeCell ref="J4:J5"/>
    <mergeCell ref="K3:K5"/>
  </mergeCells>
  <printOptions horizontalCentered="1"/>
  <pageMargins left="0.786805555555556" right="0.786805555555556" top="0.786805555555556" bottom="0.786805555555556" header="0.590277777777778" footer="0.590277777777778"/>
  <pageSetup paperSize="9" scale="72" orientation="landscape"/>
  <headerFooter alignWithMargins="0">
    <oddHeader>&amp;L附表2</oddHead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C00000"/>
  </sheetPr>
  <dimension ref="A1:L27"/>
  <sheetViews>
    <sheetView showZeros="0" workbookViewId="0">
      <pane xSplit="1" ySplit="6" topLeftCell="B10" activePane="bottomRight" state="frozen"/>
      <selection/>
      <selection pane="topRight"/>
      <selection pane="bottomLeft"/>
      <selection pane="bottomRight" activeCell="D11" sqref="D11"/>
    </sheetView>
  </sheetViews>
  <sheetFormatPr defaultColWidth="9" defaultRowHeight="15"/>
  <cols>
    <col min="1" max="1" width="32.25" style="52" customWidth="1"/>
    <col min="2" max="2" width="11" style="52" customWidth="1"/>
    <col min="3" max="3" width="10.375" style="52" customWidth="1"/>
    <col min="4" max="4" width="8.5" style="52" customWidth="1"/>
    <col min="5" max="5" width="11.125" style="52" customWidth="1"/>
    <col min="6" max="6" width="8.25" style="52" customWidth="1"/>
    <col min="7" max="7" width="10.25" style="52" customWidth="1"/>
    <col min="8" max="8" width="9.5" style="52" customWidth="1"/>
    <col min="9" max="9" width="9.625" style="52" customWidth="1"/>
    <col min="10" max="10" width="44.5" style="52" customWidth="1"/>
    <col min="11" max="16384" width="9" style="52"/>
  </cols>
  <sheetData>
    <row r="1" ht="32.25" customHeight="1" spans="1:10">
      <c r="A1" s="472" t="s">
        <v>134</v>
      </c>
      <c r="B1" s="473"/>
      <c r="C1" s="473"/>
      <c r="D1" s="473"/>
      <c r="E1" s="473"/>
      <c r="F1" s="473"/>
      <c r="G1" s="473"/>
      <c r="H1" s="473"/>
      <c r="I1" s="473"/>
      <c r="J1" s="496"/>
    </row>
    <row r="2" s="471" customFormat="1" ht="17.25" customHeight="1" spans="1:11">
      <c r="A2" s="474" t="s">
        <v>73</v>
      </c>
      <c r="B2" s="474"/>
      <c r="C2" s="52"/>
      <c r="D2" s="52"/>
      <c r="E2" s="52"/>
      <c r="F2" s="475"/>
      <c r="G2" s="475"/>
      <c r="H2" s="475"/>
      <c r="I2" s="475"/>
      <c r="J2" s="497" t="s">
        <v>135</v>
      </c>
      <c r="K2" s="498"/>
    </row>
    <row r="3" ht="39.75" customHeight="1" spans="1:10">
      <c r="A3" s="476" t="s">
        <v>19</v>
      </c>
      <c r="B3" s="477" t="s">
        <v>20</v>
      </c>
      <c r="C3" s="61"/>
      <c r="D3" s="62"/>
      <c r="E3" s="478" t="s">
        <v>136</v>
      </c>
      <c r="F3" s="478"/>
      <c r="G3" s="476" t="s">
        <v>22</v>
      </c>
      <c r="H3" s="476"/>
      <c r="I3" s="476"/>
      <c r="J3" s="476" t="s">
        <v>23</v>
      </c>
    </row>
    <row r="4" ht="20.1" customHeight="1" spans="1:10">
      <c r="A4" s="479"/>
      <c r="B4" s="58" t="s">
        <v>24</v>
      </c>
      <c r="C4" s="58" t="s">
        <v>137</v>
      </c>
      <c r="D4" s="58" t="s">
        <v>26</v>
      </c>
      <c r="E4" s="478" t="s">
        <v>138</v>
      </c>
      <c r="F4" s="480" t="s">
        <v>139</v>
      </c>
      <c r="G4" s="478" t="s">
        <v>140</v>
      </c>
      <c r="H4" s="478" t="s">
        <v>30</v>
      </c>
      <c r="I4" s="478" t="s">
        <v>141</v>
      </c>
      <c r="J4" s="479"/>
    </row>
    <row r="5" ht="33.75" customHeight="1" spans="1:10">
      <c r="A5" s="479"/>
      <c r="B5" s="436"/>
      <c r="C5" s="436"/>
      <c r="D5" s="436"/>
      <c r="E5" s="481"/>
      <c r="F5" s="482"/>
      <c r="G5" s="481"/>
      <c r="H5" s="481"/>
      <c r="I5" s="481"/>
      <c r="J5" s="479"/>
    </row>
    <row r="6" ht="20.1" customHeight="1" spans="1:10">
      <c r="A6" s="479" t="s">
        <v>32</v>
      </c>
      <c r="B6" s="479" t="s">
        <v>33</v>
      </c>
      <c r="C6" s="479">
        <v>2</v>
      </c>
      <c r="D6" s="479">
        <v>3</v>
      </c>
      <c r="E6" s="479">
        <v>4</v>
      </c>
      <c r="F6" s="479" t="s">
        <v>34</v>
      </c>
      <c r="G6" s="479">
        <v>6</v>
      </c>
      <c r="H6" s="479" t="s">
        <v>35</v>
      </c>
      <c r="I6" s="479" t="s">
        <v>36</v>
      </c>
      <c r="J6" s="479">
        <v>9</v>
      </c>
    </row>
    <row r="7" ht="30" customHeight="1" spans="1:10">
      <c r="A7" s="64" t="s">
        <v>37</v>
      </c>
      <c r="B7" s="483">
        <f t="shared" ref="B7:B8" si="0">C7+D7</f>
        <v>2905874</v>
      </c>
      <c r="C7" s="483">
        <f t="shared" ref="C7:G7" si="1">C8+C18</f>
        <v>2872021</v>
      </c>
      <c r="D7" s="483">
        <f t="shared" si="1"/>
        <v>33853</v>
      </c>
      <c r="E7" s="483">
        <f t="shared" si="1"/>
        <v>2230231</v>
      </c>
      <c r="F7" s="484">
        <f t="shared" ref="F7:F16" si="2">E7/B7</f>
        <v>0.767490606956805</v>
      </c>
      <c r="G7" s="483">
        <f t="shared" si="1"/>
        <v>2021895</v>
      </c>
      <c r="H7" s="485">
        <f t="shared" ref="H7:H26" si="3">IF(G7=0,0,E7/G7)</f>
        <v>1.1030399699292</v>
      </c>
      <c r="I7" s="499">
        <f>I8+I18</f>
        <v>208336</v>
      </c>
      <c r="J7" s="500"/>
    </row>
    <row r="8" s="47" customFormat="1" ht="30" customHeight="1" spans="1:10">
      <c r="A8" s="138" t="s">
        <v>142</v>
      </c>
      <c r="B8" s="483">
        <f t="shared" si="0"/>
        <v>2074111</v>
      </c>
      <c r="C8" s="486">
        <f t="shared" ref="C8:G8" si="4">SUM(C9,C12:C16)</f>
        <v>2074111</v>
      </c>
      <c r="D8" s="486">
        <f t="shared" si="4"/>
        <v>0</v>
      </c>
      <c r="E8" s="486">
        <f t="shared" si="4"/>
        <v>1601887</v>
      </c>
      <c r="F8" s="484">
        <f t="shared" si="2"/>
        <v>0.772324624863375</v>
      </c>
      <c r="G8" s="486">
        <f t="shared" si="4"/>
        <v>1453411</v>
      </c>
      <c r="H8" s="485">
        <f t="shared" si="3"/>
        <v>1.10215692601749</v>
      </c>
      <c r="I8" s="486">
        <f>SUM(I9,I12:I17)</f>
        <v>148476</v>
      </c>
      <c r="J8" s="114"/>
    </row>
    <row r="9" s="44" customFormat="1" ht="30" customHeight="1" spans="1:11">
      <c r="A9" s="487" t="s">
        <v>39</v>
      </c>
      <c r="B9" s="488">
        <f>(C9+D9)+959829</f>
        <v>2200718</v>
      </c>
      <c r="C9" s="489">
        <v>1240889</v>
      </c>
      <c r="D9" s="489"/>
      <c r="E9" s="489">
        <f>E10+E11</f>
        <v>892152</v>
      </c>
      <c r="F9" s="490">
        <f t="shared" si="2"/>
        <v>0.405391331374579</v>
      </c>
      <c r="G9" s="489">
        <f>G10+G11</f>
        <v>801671</v>
      </c>
      <c r="H9" s="491">
        <f t="shared" si="3"/>
        <v>1.11286550218232</v>
      </c>
      <c r="I9" s="489">
        <f t="shared" ref="I9:I26" si="5">E9-G9</f>
        <v>90481</v>
      </c>
      <c r="J9" s="501"/>
      <c r="K9" s="47"/>
    </row>
    <row r="10" s="44" customFormat="1" ht="74.25" customHeight="1" spans="1:10">
      <c r="A10" s="492" t="s">
        <v>40</v>
      </c>
      <c r="B10" s="488">
        <f>B9-B11</f>
        <v>1240889</v>
      </c>
      <c r="C10" s="488">
        <f>C9-C11</f>
        <v>281060</v>
      </c>
      <c r="D10" s="489"/>
      <c r="E10" s="489">
        <v>276953</v>
      </c>
      <c r="F10" s="490">
        <f t="shared" si="2"/>
        <v>0.223189181304694</v>
      </c>
      <c r="G10" s="489">
        <v>263500</v>
      </c>
      <c r="H10" s="491">
        <f t="shared" si="3"/>
        <v>1.051055028463</v>
      </c>
      <c r="I10" s="489">
        <f t="shared" si="5"/>
        <v>13453</v>
      </c>
      <c r="J10" s="502" t="s">
        <v>41</v>
      </c>
    </row>
    <row r="11" s="44" customFormat="1" ht="64.5" customHeight="1" spans="1:10">
      <c r="A11" s="492" t="s">
        <v>143</v>
      </c>
      <c r="B11" s="488">
        <v>959829</v>
      </c>
      <c r="C11" s="489">
        <v>959829</v>
      </c>
      <c r="D11" s="489"/>
      <c r="E11" s="489">
        <v>615199</v>
      </c>
      <c r="F11" s="490">
        <f t="shared" si="2"/>
        <v>0.6409464602549</v>
      </c>
      <c r="G11" s="489">
        <v>538171</v>
      </c>
      <c r="H11" s="491">
        <f t="shared" si="3"/>
        <v>1.14312922844226</v>
      </c>
      <c r="I11" s="489">
        <f t="shared" si="5"/>
        <v>77028</v>
      </c>
      <c r="J11" s="503" t="s">
        <v>144</v>
      </c>
    </row>
    <row r="12" s="44" customFormat="1" ht="30" customHeight="1" spans="1:10">
      <c r="A12" s="493" t="s">
        <v>44</v>
      </c>
      <c r="B12" s="488">
        <f t="shared" ref="B12:B16" si="6">C12+D12</f>
        <v>623068</v>
      </c>
      <c r="C12" s="489">
        <v>623068</v>
      </c>
      <c r="D12" s="489"/>
      <c r="E12" s="489">
        <v>543525</v>
      </c>
      <c r="F12" s="490">
        <f t="shared" si="2"/>
        <v>0.872336566795278</v>
      </c>
      <c r="G12" s="489">
        <v>490758</v>
      </c>
      <c r="H12" s="491">
        <f t="shared" si="3"/>
        <v>1.1075214260389</v>
      </c>
      <c r="I12" s="489">
        <f t="shared" si="5"/>
        <v>52767</v>
      </c>
      <c r="J12" s="502"/>
    </row>
    <row r="13" s="44" customFormat="1" ht="78.75" customHeight="1" spans="1:10">
      <c r="A13" s="493" t="s">
        <v>145</v>
      </c>
      <c r="B13" s="488">
        <f t="shared" si="6"/>
        <v>69552</v>
      </c>
      <c r="C13" s="489">
        <v>69552</v>
      </c>
      <c r="D13" s="489"/>
      <c r="E13" s="489">
        <v>57604</v>
      </c>
      <c r="F13" s="490">
        <f t="shared" si="2"/>
        <v>0.828214860823556</v>
      </c>
      <c r="G13" s="489">
        <v>56262</v>
      </c>
      <c r="H13" s="491">
        <f t="shared" si="3"/>
        <v>1.02385268920408</v>
      </c>
      <c r="I13" s="489">
        <f t="shared" si="5"/>
        <v>1342</v>
      </c>
      <c r="J13" s="454" t="s">
        <v>46</v>
      </c>
    </row>
    <row r="14" s="44" customFormat="1" ht="39.95" customHeight="1" spans="1:12">
      <c r="A14" s="493" t="s">
        <v>146</v>
      </c>
      <c r="B14" s="488">
        <f t="shared" si="6"/>
        <v>2048</v>
      </c>
      <c r="C14" s="489">
        <v>2048</v>
      </c>
      <c r="D14" s="489"/>
      <c r="E14" s="489">
        <v>420</v>
      </c>
      <c r="F14" s="490">
        <f t="shared" si="2"/>
        <v>0.205078125</v>
      </c>
      <c r="G14" s="489">
        <v>881</v>
      </c>
      <c r="H14" s="491">
        <f t="shared" si="3"/>
        <v>0.476730987514188</v>
      </c>
      <c r="I14" s="489">
        <f t="shared" si="5"/>
        <v>-461</v>
      </c>
      <c r="J14" s="502" t="s">
        <v>147</v>
      </c>
      <c r="L14" s="504"/>
    </row>
    <row r="15" s="44" customFormat="1" ht="39.95" customHeight="1" spans="1:10">
      <c r="A15" s="493" t="s">
        <v>148</v>
      </c>
      <c r="B15" s="488">
        <f t="shared" si="6"/>
        <v>78821</v>
      </c>
      <c r="C15" s="489">
        <v>78821</v>
      </c>
      <c r="D15" s="489"/>
      <c r="E15" s="489">
        <v>54538</v>
      </c>
      <c r="F15" s="490">
        <f t="shared" si="2"/>
        <v>0.691922203473694</v>
      </c>
      <c r="G15" s="489">
        <v>61244</v>
      </c>
      <c r="H15" s="491">
        <f t="shared" si="3"/>
        <v>0.890503559532362</v>
      </c>
      <c r="I15" s="489">
        <f t="shared" si="5"/>
        <v>-6706</v>
      </c>
      <c r="J15" s="503" t="s">
        <v>149</v>
      </c>
    </row>
    <row r="16" s="44" customFormat="1" ht="39.95" customHeight="1" spans="1:10">
      <c r="A16" s="493" t="s">
        <v>150</v>
      </c>
      <c r="B16" s="488">
        <f t="shared" si="6"/>
        <v>59733</v>
      </c>
      <c r="C16" s="489">
        <v>59733</v>
      </c>
      <c r="D16" s="489"/>
      <c r="E16" s="489">
        <v>53648</v>
      </c>
      <c r="F16" s="490">
        <f t="shared" si="2"/>
        <v>0.898130011886227</v>
      </c>
      <c r="G16" s="489">
        <v>42595</v>
      </c>
      <c r="H16" s="491">
        <f t="shared" si="3"/>
        <v>1.2594905505341</v>
      </c>
      <c r="I16" s="489">
        <f t="shared" si="5"/>
        <v>11053</v>
      </c>
      <c r="J16" s="503" t="s">
        <v>151</v>
      </c>
    </row>
    <row r="17" s="44" customFormat="1" ht="24.95" customHeight="1" spans="1:10">
      <c r="A17" s="493" t="s">
        <v>152</v>
      </c>
      <c r="B17" s="488"/>
      <c r="C17" s="489"/>
      <c r="D17" s="489"/>
      <c r="E17" s="489"/>
      <c r="F17" s="490"/>
      <c r="G17" s="489">
        <v>0</v>
      </c>
      <c r="H17" s="491"/>
      <c r="I17" s="489"/>
      <c r="J17" s="503"/>
    </row>
    <row r="18" s="47" customFormat="1" ht="30" customHeight="1" spans="1:11">
      <c r="A18" s="138" t="s">
        <v>153</v>
      </c>
      <c r="B18" s="486">
        <f t="shared" ref="B18:G18" si="7">SUM(B19:B26)</f>
        <v>797910</v>
      </c>
      <c r="C18" s="486">
        <f t="shared" si="7"/>
        <v>797910</v>
      </c>
      <c r="D18" s="486">
        <f t="shared" si="7"/>
        <v>33853</v>
      </c>
      <c r="E18" s="494">
        <f t="shared" si="7"/>
        <v>628344</v>
      </c>
      <c r="F18" s="484">
        <f>E18/B18</f>
        <v>0.78748731059894</v>
      </c>
      <c r="G18" s="494">
        <f t="shared" si="7"/>
        <v>568484</v>
      </c>
      <c r="H18" s="485">
        <f t="shared" si="3"/>
        <v>1.1052975985252</v>
      </c>
      <c r="I18" s="486">
        <f t="shared" si="5"/>
        <v>59860</v>
      </c>
      <c r="J18" s="505"/>
      <c r="K18" s="44"/>
    </row>
    <row r="19" s="44" customFormat="1" ht="39.95" customHeight="1" spans="1:11">
      <c r="A19" s="487" t="s">
        <v>57</v>
      </c>
      <c r="B19" s="489">
        <f t="shared" ref="B19:B26" si="8">C19+D19</f>
        <v>293038</v>
      </c>
      <c r="C19" s="489">
        <v>293038</v>
      </c>
      <c r="D19" s="489"/>
      <c r="E19" s="489">
        <v>237703</v>
      </c>
      <c r="F19" s="490">
        <f t="shared" ref="F19:F26" si="9">E19/B19</f>
        <v>0.811167834888308</v>
      </c>
      <c r="G19" s="495">
        <v>172925</v>
      </c>
      <c r="H19" s="491">
        <f t="shared" si="3"/>
        <v>1.37460170594188</v>
      </c>
      <c r="I19" s="489">
        <f t="shared" si="5"/>
        <v>64778</v>
      </c>
      <c r="J19" s="506" t="s">
        <v>154</v>
      </c>
      <c r="K19" s="47"/>
    </row>
    <row r="20" s="44" customFormat="1" ht="39.95" customHeight="1" spans="1:10">
      <c r="A20" s="487" t="s">
        <v>58</v>
      </c>
      <c r="B20" s="489">
        <f t="shared" si="8"/>
        <v>195902</v>
      </c>
      <c r="C20" s="489">
        <v>195902</v>
      </c>
      <c r="D20" s="489"/>
      <c r="E20" s="489">
        <v>83592</v>
      </c>
      <c r="F20" s="490">
        <f t="shared" si="9"/>
        <v>0.426703147492113</v>
      </c>
      <c r="G20" s="495">
        <v>125198</v>
      </c>
      <c r="H20" s="491">
        <f t="shared" si="3"/>
        <v>0.667678397418489</v>
      </c>
      <c r="I20" s="489">
        <f t="shared" si="5"/>
        <v>-41606</v>
      </c>
      <c r="J20" s="506" t="s">
        <v>155</v>
      </c>
    </row>
    <row r="21" s="44" customFormat="1" ht="39.95" customHeight="1" spans="1:10">
      <c r="A21" s="487" t="s">
        <v>60</v>
      </c>
      <c r="B21" s="489">
        <f t="shared" si="8"/>
        <v>61818</v>
      </c>
      <c r="C21" s="489">
        <v>61818</v>
      </c>
      <c r="D21" s="489"/>
      <c r="E21" s="489">
        <v>77556</v>
      </c>
      <c r="F21" s="490">
        <f t="shared" si="9"/>
        <v>1.25458604290013</v>
      </c>
      <c r="G21" s="495">
        <v>50824</v>
      </c>
      <c r="H21" s="491">
        <f t="shared" si="3"/>
        <v>1.52597198174091</v>
      </c>
      <c r="I21" s="489">
        <f t="shared" si="5"/>
        <v>26732</v>
      </c>
      <c r="J21" s="506" t="s">
        <v>156</v>
      </c>
    </row>
    <row r="22" s="44" customFormat="1" ht="30" customHeight="1" spans="1:10">
      <c r="A22" s="487" t="s">
        <v>62</v>
      </c>
      <c r="B22" s="489">
        <f t="shared" si="8"/>
        <v>0</v>
      </c>
      <c r="C22" s="489"/>
      <c r="D22" s="489"/>
      <c r="E22" s="489">
        <v>0</v>
      </c>
      <c r="F22" s="490"/>
      <c r="G22" s="495">
        <v>0</v>
      </c>
      <c r="H22" s="491">
        <f t="shared" si="3"/>
        <v>0</v>
      </c>
      <c r="I22" s="489">
        <f t="shared" si="5"/>
        <v>0</v>
      </c>
      <c r="J22" s="506"/>
    </row>
    <row r="23" s="44" customFormat="1" ht="30" customHeight="1" spans="1:10">
      <c r="A23" s="492" t="s">
        <v>64</v>
      </c>
      <c r="B23" s="489">
        <f t="shared" si="8"/>
        <v>212156</v>
      </c>
      <c r="C23" s="489">
        <v>212156</v>
      </c>
      <c r="D23" s="489"/>
      <c r="E23" s="489">
        <v>169705</v>
      </c>
      <c r="F23" s="490">
        <f t="shared" si="9"/>
        <v>0.799906672448576</v>
      </c>
      <c r="G23" s="495">
        <v>157719</v>
      </c>
      <c r="H23" s="491">
        <f t="shared" si="3"/>
        <v>1.07599591678872</v>
      </c>
      <c r="I23" s="489">
        <f t="shared" si="5"/>
        <v>11986</v>
      </c>
      <c r="J23" s="506"/>
    </row>
    <row r="24" s="44" customFormat="1" ht="48.75" customHeight="1" spans="1:10">
      <c r="A24" s="492" t="s">
        <v>65</v>
      </c>
      <c r="B24" s="489"/>
      <c r="C24" s="489"/>
      <c r="D24" s="489">
        <v>33853</v>
      </c>
      <c r="E24" s="489">
        <v>33858</v>
      </c>
      <c r="F24" s="490"/>
      <c r="G24" s="495">
        <v>11654</v>
      </c>
      <c r="H24" s="491">
        <f t="shared" si="3"/>
        <v>2.90526857731251</v>
      </c>
      <c r="I24" s="489">
        <f t="shared" si="5"/>
        <v>22204</v>
      </c>
      <c r="J24" s="507" t="s">
        <v>66</v>
      </c>
    </row>
    <row r="25" s="44" customFormat="1" ht="30" customHeight="1" spans="1:10">
      <c r="A25" s="492" t="s">
        <v>67</v>
      </c>
      <c r="B25" s="489"/>
      <c r="C25" s="489"/>
      <c r="D25" s="489"/>
      <c r="E25" s="489">
        <v>7321</v>
      </c>
      <c r="F25" s="490"/>
      <c r="G25" s="495">
        <v>5833</v>
      </c>
      <c r="H25" s="491">
        <f t="shared" si="3"/>
        <v>1.25510029144523</v>
      </c>
      <c r="I25" s="489">
        <f t="shared" si="5"/>
        <v>1488</v>
      </c>
      <c r="J25" s="506"/>
    </row>
    <row r="26" s="44" customFormat="1" ht="39.95" customHeight="1" spans="1:10">
      <c r="A26" s="487" t="s">
        <v>69</v>
      </c>
      <c r="B26" s="489">
        <f t="shared" si="8"/>
        <v>34996</v>
      </c>
      <c r="C26" s="489">
        <v>34996</v>
      </c>
      <c r="D26" s="489"/>
      <c r="E26" s="489">
        <v>18609</v>
      </c>
      <c r="F26" s="490">
        <f t="shared" si="9"/>
        <v>0.531746485312607</v>
      </c>
      <c r="G26" s="495">
        <v>44331</v>
      </c>
      <c r="H26" s="491">
        <f t="shared" si="3"/>
        <v>0.419773973066252</v>
      </c>
      <c r="I26" s="489">
        <f t="shared" si="5"/>
        <v>-25722</v>
      </c>
      <c r="J26" s="395" t="s">
        <v>157</v>
      </c>
    </row>
    <row r="27" spans="11:11">
      <c r="K27" s="44"/>
    </row>
  </sheetData>
  <mergeCells count="15">
    <mergeCell ref="A1:J1"/>
    <mergeCell ref="A2:B2"/>
    <mergeCell ref="B3:D3"/>
    <mergeCell ref="E3:F3"/>
    <mergeCell ref="G3:I3"/>
    <mergeCell ref="A3:A5"/>
    <mergeCell ref="B4:B5"/>
    <mergeCell ref="C4:C5"/>
    <mergeCell ref="D4:D5"/>
    <mergeCell ref="E4:E5"/>
    <mergeCell ref="F4:F5"/>
    <mergeCell ref="G4:G5"/>
    <mergeCell ref="H4:H5"/>
    <mergeCell ref="I4:I5"/>
    <mergeCell ref="J3:J5"/>
  </mergeCells>
  <printOptions horizontalCentered="1"/>
  <pageMargins left="0.786805555555556" right="0.786805555555556" top="0.786805555555556" bottom="0.786805555555556" header="0.590277777777778" footer="0.590277777777778"/>
  <pageSetup paperSize="9" scale="78" firstPageNumber="5" orientation="landscape" useFirstPageNumber="1"/>
  <headerFooter alignWithMargins="0">
    <oddHeader>&amp;L附表3</oddHead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C00000"/>
  </sheetPr>
  <dimension ref="A1:R1798"/>
  <sheetViews>
    <sheetView showZeros="0" workbookViewId="0">
      <pane xSplit="11" ySplit="7" topLeftCell="L29" activePane="bottomRight" state="frozen"/>
      <selection/>
      <selection pane="topRight"/>
      <selection pane="bottomLeft"/>
      <selection pane="bottomRight" activeCell="D10" sqref="D10"/>
    </sheetView>
  </sheetViews>
  <sheetFormatPr defaultColWidth="9" defaultRowHeight="14.25"/>
  <cols>
    <col min="1" max="1" width="14.25" style="398" hidden="1" customWidth="1"/>
    <col min="2" max="3" width="5.75" style="398" customWidth="1"/>
    <col min="4" max="4" width="7.875" style="398" customWidth="1"/>
    <col min="5" max="5" width="26.5" style="399" customWidth="1"/>
    <col min="6" max="15" width="10.625" style="399" customWidth="1"/>
    <col min="16" max="16" width="10.625" style="400" customWidth="1"/>
    <col min="17" max="17" width="38.625" style="401" customWidth="1"/>
    <col min="18" max="18" width="19.25" style="402" hidden="1" customWidth="1"/>
    <col min="19" max="16384" width="9" style="398"/>
  </cols>
  <sheetData>
    <row r="1" ht="40.5" customHeight="1" spans="2:17">
      <c r="B1" s="403" t="s">
        <v>158</v>
      </c>
      <c r="C1" s="403"/>
      <c r="D1" s="403"/>
      <c r="E1" s="403"/>
      <c r="F1" s="403"/>
      <c r="G1" s="403"/>
      <c r="H1" s="403"/>
      <c r="I1" s="403"/>
      <c r="J1" s="403"/>
      <c r="K1" s="403"/>
      <c r="L1" s="403"/>
      <c r="M1" s="403"/>
      <c r="N1" s="403"/>
      <c r="O1" s="403"/>
      <c r="P1" s="403"/>
      <c r="Q1" s="403"/>
    </row>
    <row r="2" ht="18.75" customHeight="1" spans="2:17">
      <c r="B2" s="46" t="s">
        <v>17</v>
      </c>
      <c r="C2" s="52"/>
      <c r="D2" s="52"/>
      <c r="E2" s="404"/>
      <c r="F2" s="404"/>
      <c r="G2" s="404"/>
      <c r="H2" s="404"/>
      <c r="I2" s="404"/>
      <c r="J2" s="404"/>
      <c r="K2" s="404"/>
      <c r="L2" s="404"/>
      <c r="M2" s="404"/>
      <c r="N2" s="404"/>
      <c r="O2" s="404"/>
      <c r="P2" s="434"/>
      <c r="Q2" s="446" t="s">
        <v>18</v>
      </c>
    </row>
    <row r="3" s="47" customFormat="1" ht="35.25" customHeight="1" spans="2:18">
      <c r="B3" s="405" t="s">
        <v>159</v>
      </c>
      <c r="C3" s="406"/>
      <c r="D3" s="407"/>
      <c r="E3" s="57" t="s">
        <v>19</v>
      </c>
      <c r="F3" s="57" t="s">
        <v>20</v>
      </c>
      <c r="G3" s="57"/>
      <c r="H3" s="57"/>
      <c r="I3" s="57"/>
      <c r="J3" s="57"/>
      <c r="K3" s="57"/>
      <c r="L3" s="58" t="s">
        <v>160</v>
      </c>
      <c r="M3" s="58"/>
      <c r="N3" s="57" t="s">
        <v>22</v>
      </c>
      <c r="O3" s="57"/>
      <c r="P3" s="57"/>
      <c r="Q3" s="447" t="s">
        <v>161</v>
      </c>
      <c r="R3" s="448"/>
    </row>
    <row r="4" s="47" customFormat="1" ht="26.25" customHeight="1" spans="2:18">
      <c r="B4" s="408"/>
      <c r="C4" s="409"/>
      <c r="D4" s="410"/>
      <c r="E4" s="411"/>
      <c r="F4" s="105" t="s">
        <v>24</v>
      </c>
      <c r="G4" s="412" t="s">
        <v>162</v>
      </c>
      <c r="H4" s="413"/>
      <c r="I4" s="413"/>
      <c r="J4" s="413"/>
      <c r="K4" s="58" t="s">
        <v>26</v>
      </c>
      <c r="L4" s="105" t="s">
        <v>163</v>
      </c>
      <c r="M4" s="105" t="s">
        <v>164</v>
      </c>
      <c r="N4" s="105" t="s">
        <v>165</v>
      </c>
      <c r="O4" s="105" t="s">
        <v>30</v>
      </c>
      <c r="P4" s="435" t="s">
        <v>141</v>
      </c>
      <c r="Q4" s="449"/>
      <c r="R4" s="448"/>
    </row>
    <row r="5" s="47" customFormat="1" ht="59.25" customHeight="1" spans="2:18">
      <c r="B5" s="414" t="s">
        <v>166</v>
      </c>
      <c r="C5" s="414" t="s">
        <v>167</v>
      </c>
      <c r="D5" s="415" t="s">
        <v>168</v>
      </c>
      <c r="E5" s="411"/>
      <c r="F5" s="416"/>
      <c r="G5" s="58" t="s">
        <v>169</v>
      </c>
      <c r="H5" s="58" t="s">
        <v>170</v>
      </c>
      <c r="I5" s="58" t="s">
        <v>171</v>
      </c>
      <c r="J5" s="58" t="s">
        <v>172</v>
      </c>
      <c r="K5" s="436"/>
      <c r="L5" s="437"/>
      <c r="M5" s="438"/>
      <c r="N5" s="439"/>
      <c r="O5" s="439"/>
      <c r="P5" s="440"/>
      <c r="Q5" s="450"/>
      <c r="R5" s="448"/>
    </row>
    <row r="6" s="47" customFormat="1" ht="28.5" customHeight="1" spans="2:18">
      <c r="B6" s="417" t="s">
        <v>173</v>
      </c>
      <c r="C6" s="418"/>
      <c r="D6" s="419"/>
      <c r="E6" s="420">
        <v>1</v>
      </c>
      <c r="F6" s="420" t="s">
        <v>174</v>
      </c>
      <c r="G6" s="420" t="s">
        <v>175</v>
      </c>
      <c r="H6" s="420">
        <v>4</v>
      </c>
      <c r="I6" s="420">
        <v>5</v>
      </c>
      <c r="J6" s="420">
        <v>6</v>
      </c>
      <c r="K6" s="420">
        <v>8</v>
      </c>
      <c r="L6" s="420">
        <v>9</v>
      </c>
      <c r="M6" s="420" t="s">
        <v>176</v>
      </c>
      <c r="N6" s="420">
        <v>11</v>
      </c>
      <c r="O6" s="420" t="s">
        <v>177</v>
      </c>
      <c r="P6" s="441" t="s">
        <v>178</v>
      </c>
      <c r="Q6" s="451">
        <v>14</v>
      </c>
      <c r="R6" s="448"/>
    </row>
    <row r="7" s="396" customFormat="1" ht="50.25" customHeight="1" spans="1:18">
      <c r="A7" s="421" t="s">
        <v>179</v>
      </c>
      <c r="B7" s="422"/>
      <c r="C7" s="422"/>
      <c r="D7" s="423"/>
      <c r="E7" s="424" t="s">
        <v>180</v>
      </c>
      <c r="F7" s="425">
        <f t="shared" ref="F7:L7" si="0">SUMPRODUCT(($B8:$B1797&lt;&gt;"")*($C8:$C1797="")*(F8:F1797))</f>
        <v>10401276.55</v>
      </c>
      <c r="G7" s="425">
        <f t="shared" si="0"/>
        <v>9697252.65</v>
      </c>
      <c r="H7" s="425">
        <f t="shared" si="0"/>
        <v>7292549.48</v>
      </c>
      <c r="I7" s="425">
        <f t="shared" si="0"/>
        <v>2176255.17</v>
      </c>
      <c r="J7" s="425">
        <f t="shared" si="0"/>
        <v>228448</v>
      </c>
      <c r="K7" s="425">
        <f t="shared" si="0"/>
        <v>704023.9</v>
      </c>
      <c r="L7" s="425">
        <f t="shared" si="0"/>
        <v>7256961</v>
      </c>
      <c r="M7" s="442">
        <f t="shared" ref="M7:M70" si="1">IF(F7=0,0,L7/F7)</f>
        <v>0.697699072331655</v>
      </c>
      <c r="N7" s="443">
        <f t="shared" ref="N7" si="2">SUMPRODUCT(($B8:$B1797&lt;&gt;"")*($C8:$C1797="")*(N8:N1797))</f>
        <v>7089093</v>
      </c>
      <c r="O7" s="442">
        <f>IF(N7=0,0,L7/N7)</f>
        <v>1.02367975705778</v>
      </c>
      <c r="P7" s="443">
        <f t="shared" ref="P7" si="3">SUMPRODUCT(($B8:$B1797&lt;&gt;"")*($C8:$C1797="")*(P8:P1797))</f>
        <v>167868</v>
      </c>
      <c r="Q7" s="452"/>
      <c r="R7" s="453">
        <f>F7+G7+H7+L7+M7+N7+O7+P7</f>
        <v>41905002.4013788</v>
      </c>
    </row>
    <row r="8" s="397" customFormat="1" ht="68.25" customHeight="1" spans="1:18">
      <c r="A8" s="426">
        <v>201</v>
      </c>
      <c r="B8" s="427" t="s">
        <v>85</v>
      </c>
      <c r="C8" s="428"/>
      <c r="D8" s="428"/>
      <c r="E8" s="429" t="s">
        <v>181</v>
      </c>
      <c r="F8" s="430">
        <f>G8+K8</f>
        <v>622672.55</v>
      </c>
      <c r="G8" s="430">
        <f>H8+I8+J8</f>
        <v>617073.78</v>
      </c>
      <c r="H8" s="430">
        <v>601173.1</v>
      </c>
      <c r="I8" s="430">
        <v>12149</v>
      </c>
      <c r="J8" s="430">
        <v>3751.68</v>
      </c>
      <c r="K8" s="430">
        <v>5598.77</v>
      </c>
      <c r="L8" s="444">
        <v>292390</v>
      </c>
      <c r="M8" s="445">
        <f t="shared" si="1"/>
        <v>0.469572650986461</v>
      </c>
      <c r="N8" s="430">
        <v>299842</v>
      </c>
      <c r="O8" s="445">
        <f t="shared" ref="O8:O71" si="4">IF(N8=0,0,L8/N8)</f>
        <v>0.975146910706305</v>
      </c>
      <c r="P8" s="444">
        <f t="shared" ref="P8:P71" si="5">L8-N8</f>
        <v>-7452</v>
      </c>
      <c r="Q8" s="454" t="s">
        <v>182</v>
      </c>
      <c r="R8" s="453">
        <f t="shared" ref="R8:R71" si="6">F8+G8+H8+L8+M8+N8+O8+P8</f>
        <v>2425700.87471956</v>
      </c>
    </row>
    <row r="9" s="397" customFormat="1" ht="30" customHeight="1" spans="1:18">
      <c r="A9" s="426">
        <v>20101</v>
      </c>
      <c r="B9" s="427" t="s">
        <v>85</v>
      </c>
      <c r="C9" s="427" t="s">
        <v>183</v>
      </c>
      <c r="D9" s="428"/>
      <c r="E9" s="429" t="s">
        <v>184</v>
      </c>
      <c r="F9" s="430">
        <f t="shared" ref="F9:F72" si="7">G9+K9</f>
        <v>15922.2</v>
      </c>
      <c r="G9" s="430">
        <f t="shared" ref="G9:G72" si="8">H9+I9+J9</f>
        <v>10820.2</v>
      </c>
      <c r="H9" s="430">
        <v>10648</v>
      </c>
      <c r="I9" s="430">
        <v>0</v>
      </c>
      <c r="J9" s="430">
        <v>172.2</v>
      </c>
      <c r="K9" s="430">
        <v>5102</v>
      </c>
      <c r="L9" s="444">
        <v>6750</v>
      </c>
      <c r="M9" s="445">
        <f t="shared" si="1"/>
        <v>0.423936390699778</v>
      </c>
      <c r="N9" s="430">
        <v>6342</v>
      </c>
      <c r="O9" s="445">
        <f t="shared" si="4"/>
        <v>1.0643330179754</v>
      </c>
      <c r="P9" s="444">
        <f t="shared" si="5"/>
        <v>408</v>
      </c>
      <c r="Q9" s="455"/>
      <c r="R9" s="453">
        <f t="shared" si="6"/>
        <v>50891.8882694087</v>
      </c>
    </row>
    <row r="10" s="397" customFormat="1" ht="30" customHeight="1" spans="1:18">
      <c r="A10" s="426">
        <v>2010101</v>
      </c>
      <c r="B10" s="427"/>
      <c r="C10" s="427"/>
      <c r="D10" s="427" t="s">
        <v>183</v>
      </c>
      <c r="E10" s="429" t="s">
        <v>185</v>
      </c>
      <c r="F10" s="430">
        <f t="shared" si="7"/>
        <v>4454</v>
      </c>
      <c r="G10" s="430">
        <f t="shared" si="8"/>
        <v>4454</v>
      </c>
      <c r="H10" s="430">
        <v>4454</v>
      </c>
      <c r="I10" s="430">
        <v>0</v>
      </c>
      <c r="J10" s="430">
        <v>0</v>
      </c>
      <c r="K10" s="430">
        <v>0</v>
      </c>
      <c r="L10" s="444">
        <v>3658</v>
      </c>
      <c r="M10" s="445">
        <f t="shared" si="1"/>
        <v>0.821284238886394</v>
      </c>
      <c r="N10" s="430">
        <v>3550</v>
      </c>
      <c r="O10" s="445">
        <f t="shared" si="4"/>
        <v>1.03042253521127</v>
      </c>
      <c r="P10" s="444">
        <f t="shared" si="5"/>
        <v>108</v>
      </c>
      <c r="Q10" s="455"/>
      <c r="R10" s="453">
        <f t="shared" si="6"/>
        <v>20679.8517067741</v>
      </c>
    </row>
    <row r="11" s="397" customFormat="1" ht="30" customHeight="1" spans="1:18">
      <c r="A11" s="426">
        <v>2010102</v>
      </c>
      <c r="B11" s="427"/>
      <c r="C11" s="427"/>
      <c r="D11" s="427" t="s">
        <v>186</v>
      </c>
      <c r="E11" s="429" t="s">
        <v>187</v>
      </c>
      <c r="F11" s="430">
        <f t="shared" si="7"/>
        <v>3165</v>
      </c>
      <c r="G11" s="430">
        <f t="shared" si="8"/>
        <v>3165</v>
      </c>
      <c r="H11" s="430">
        <v>3165</v>
      </c>
      <c r="I11" s="430">
        <v>0</v>
      </c>
      <c r="J11" s="430">
        <v>0</v>
      </c>
      <c r="K11" s="430">
        <v>0</v>
      </c>
      <c r="L11" s="444">
        <v>2185</v>
      </c>
      <c r="M11" s="445">
        <f t="shared" si="1"/>
        <v>0.690363349131122</v>
      </c>
      <c r="N11" s="430">
        <v>1961</v>
      </c>
      <c r="O11" s="445">
        <f t="shared" si="4"/>
        <v>1.11422743498215</v>
      </c>
      <c r="P11" s="444">
        <f t="shared" si="5"/>
        <v>224</v>
      </c>
      <c r="Q11" s="455"/>
      <c r="R11" s="453">
        <f t="shared" si="6"/>
        <v>13866.8045907841</v>
      </c>
    </row>
    <row r="12" s="397" customFormat="1" ht="30" hidden="1" customHeight="1" spans="1:18">
      <c r="A12" s="426">
        <v>2010103</v>
      </c>
      <c r="B12" s="427"/>
      <c r="C12" s="427"/>
      <c r="D12" s="427" t="s">
        <v>188</v>
      </c>
      <c r="E12" s="429" t="s">
        <v>189</v>
      </c>
      <c r="F12" s="430">
        <f t="shared" si="7"/>
        <v>0</v>
      </c>
      <c r="G12" s="430">
        <f t="shared" si="8"/>
        <v>0</v>
      </c>
      <c r="H12" s="430">
        <v>0</v>
      </c>
      <c r="I12" s="430">
        <v>0</v>
      </c>
      <c r="J12" s="430">
        <v>0</v>
      </c>
      <c r="K12" s="430">
        <v>0</v>
      </c>
      <c r="L12" s="444">
        <v>0</v>
      </c>
      <c r="M12" s="445">
        <f t="shared" si="1"/>
        <v>0</v>
      </c>
      <c r="N12" s="430">
        <v>0</v>
      </c>
      <c r="O12" s="445">
        <f t="shared" si="4"/>
        <v>0</v>
      </c>
      <c r="P12" s="444">
        <f t="shared" si="5"/>
        <v>0</v>
      </c>
      <c r="Q12" s="455"/>
      <c r="R12" s="453">
        <f t="shared" si="6"/>
        <v>0</v>
      </c>
    </row>
    <row r="13" s="397" customFormat="1" ht="30" customHeight="1" spans="1:18">
      <c r="A13" s="426">
        <v>2010104</v>
      </c>
      <c r="B13" s="427"/>
      <c r="C13" s="427"/>
      <c r="D13" s="427" t="s">
        <v>190</v>
      </c>
      <c r="E13" s="429" t="s">
        <v>191</v>
      </c>
      <c r="F13" s="430">
        <f t="shared" si="7"/>
        <v>5652</v>
      </c>
      <c r="G13" s="430">
        <f t="shared" si="8"/>
        <v>750</v>
      </c>
      <c r="H13" s="430">
        <v>750</v>
      </c>
      <c r="I13" s="430">
        <v>0</v>
      </c>
      <c r="J13" s="430">
        <v>0</v>
      </c>
      <c r="K13" s="430">
        <v>4902</v>
      </c>
      <c r="L13" s="444">
        <v>750</v>
      </c>
      <c r="M13" s="445">
        <f t="shared" si="1"/>
        <v>0.132696390658174</v>
      </c>
      <c r="N13" s="430">
        <v>599</v>
      </c>
      <c r="O13" s="445">
        <f t="shared" si="4"/>
        <v>1.25208681135225</v>
      </c>
      <c r="P13" s="444">
        <f t="shared" si="5"/>
        <v>151</v>
      </c>
      <c r="Q13" s="455"/>
      <c r="R13" s="453">
        <f t="shared" si="6"/>
        <v>8653.38478320201</v>
      </c>
    </row>
    <row r="14" s="397" customFormat="1" ht="30" hidden="1" customHeight="1" spans="1:18">
      <c r="A14" s="426">
        <v>2010105</v>
      </c>
      <c r="B14" s="427"/>
      <c r="C14" s="427"/>
      <c r="D14" s="427" t="s">
        <v>192</v>
      </c>
      <c r="E14" s="429" t="s">
        <v>193</v>
      </c>
      <c r="F14" s="430">
        <f t="shared" si="7"/>
        <v>0</v>
      </c>
      <c r="G14" s="430">
        <f t="shared" si="8"/>
        <v>0</v>
      </c>
      <c r="H14" s="430">
        <v>0</v>
      </c>
      <c r="I14" s="430">
        <v>0</v>
      </c>
      <c r="J14" s="430">
        <v>0</v>
      </c>
      <c r="K14" s="430">
        <v>0</v>
      </c>
      <c r="L14" s="444">
        <v>0</v>
      </c>
      <c r="M14" s="445">
        <f t="shared" si="1"/>
        <v>0</v>
      </c>
      <c r="N14" s="430">
        <v>0</v>
      </c>
      <c r="O14" s="445">
        <f t="shared" si="4"/>
        <v>0</v>
      </c>
      <c r="P14" s="444">
        <f t="shared" si="5"/>
        <v>0</v>
      </c>
      <c r="Q14" s="455"/>
      <c r="R14" s="453">
        <f t="shared" si="6"/>
        <v>0</v>
      </c>
    </row>
    <row r="15" s="397" customFormat="1" ht="30" customHeight="1" spans="1:18">
      <c r="A15" s="426">
        <v>2010106</v>
      </c>
      <c r="B15" s="427"/>
      <c r="C15" s="427"/>
      <c r="D15" s="427" t="s">
        <v>194</v>
      </c>
      <c r="E15" s="429" t="s">
        <v>195</v>
      </c>
      <c r="F15" s="430">
        <f t="shared" si="7"/>
        <v>747</v>
      </c>
      <c r="G15" s="430">
        <f t="shared" si="8"/>
        <v>747</v>
      </c>
      <c r="H15" s="430">
        <v>747</v>
      </c>
      <c r="I15" s="430">
        <v>0</v>
      </c>
      <c r="J15" s="430">
        <v>0</v>
      </c>
      <c r="K15" s="430">
        <v>0</v>
      </c>
      <c r="L15" s="444">
        <v>0</v>
      </c>
      <c r="M15" s="445">
        <f t="shared" si="1"/>
        <v>0</v>
      </c>
      <c r="N15" s="430">
        <v>0</v>
      </c>
      <c r="O15" s="445">
        <f t="shared" si="4"/>
        <v>0</v>
      </c>
      <c r="P15" s="444">
        <f t="shared" si="5"/>
        <v>0</v>
      </c>
      <c r="Q15" s="455"/>
      <c r="R15" s="453">
        <f t="shared" si="6"/>
        <v>2241</v>
      </c>
    </row>
    <row r="16" s="397" customFormat="1" ht="30" customHeight="1" spans="1:18">
      <c r="A16" s="426">
        <v>2010107</v>
      </c>
      <c r="B16" s="427"/>
      <c r="C16" s="427"/>
      <c r="D16" s="427" t="s">
        <v>196</v>
      </c>
      <c r="E16" s="429" t="s">
        <v>197</v>
      </c>
      <c r="F16" s="430">
        <f t="shared" si="7"/>
        <v>300</v>
      </c>
      <c r="G16" s="430">
        <f t="shared" si="8"/>
        <v>300</v>
      </c>
      <c r="H16" s="430">
        <v>300</v>
      </c>
      <c r="I16" s="430">
        <v>0</v>
      </c>
      <c r="J16" s="430">
        <v>0</v>
      </c>
      <c r="K16" s="430">
        <v>0</v>
      </c>
      <c r="L16" s="444">
        <v>0</v>
      </c>
      <c r="M16" s="445">
        <f t="shared" si="1"/>
        <v>0</v>
      </c>
      <c r="N16" s="430">
        <v>0</v>
      </c>
      <c r="O16" s="445">
        <f t="shared" si="4"/>
        <v>0</v>
      </c>
      <c r="P16" s="444">
        <f t="shared" si="5"/>
        <v>0</v>
      </c>
      <c r="Q16" s="455"/>
      <c r="R16" s="453">
        <f t="shared" si="6"/>
        <v>900</v>
      </c>
    </row>
    <row r="17" s="397" customFormat="1" ht="30" customHeight="1" spans="1:18">
      <c r="A17" s="426">
        <v>2010108</v>
      </c>
      <c r="B17" s="427"/>
      <c r="C17" s="427"/>
      <c r="D17" s="427" t="s">
        <v>198</v>
      </c>
      <c r="E17" s="429" t="s">
        <v>199</v>
      </c>
      <c r="F17" s="430">
        <f t="shared" si="7"/>
        <v>232</v>
      </c>
      <c r="G17" s="430">
        <f t="shared" si="8"/>
        <v>232</v>
      </c>
      <c r="H17" s="430">
        <v>232</v>
      </c>
      <c r="I17" s="430">
        <v>0</v>
      </c>
      <c r="J17" s="430">
        <v>0</v>
      </c>
      <c r="K17" s="430">
        <v>0</v>
      </c>
      <c r="L17" s="444">
        <v>157</v>
      </c>
      <c r="M17" s="445">
        <f t="shared" si="1"/>
        <v>0.676724137931034</v>
      </c>
      <c r="N17" s="430">
        <v>232</v>
      </c>
      <c r="O17" s="445">
        <f t="shared" si="4"/>
        <v>0.676724137931034</v>
      </c>
      <c r="P17" s="444">
        <f t="shared" si="5"/>
        <v>-75</v>
      </c>
      <c r="Q17" s="455"/>
      <c r="R17" s="453">
        <f t="shared" si="6"/>
        <v>1011.35344827586</v>
      </c>
    </row>
    <row r="18" s="397" customFormat="1" ht="30" hidden="1" customHeight="1" spans="1:18">
      <c r="A18" s="426">
        <v>2010109</v>
      </c>
      <c r="B18" s="427"/>
      <c r="C18" s="427"/>
      <c r="D18" s="427" t="s">
        <v>200</v>
      </c>
      <c r="E18" s="429" t="s">
        <v>201</v>
      </c>
      <c r="F18" s="430">
        <f t="shared" si="7"/>
        <v>0</v>
      </c>
      <c r="G18" s="430">
        <f t="shared" si="8"/>
        <v>0</v>
      </c>
      <c r="H18" s="430">
        <v>0</v>
      </c>
      <c r="I18" s="430">
        <v>0</v>
      </c>
      <c r="J18" s="430">
        <v>0</v>
      </c>
      <c r="K18" s="430">
        <v>0</v>
      </c>
      <c r="L18" s="444">
        <v>0</v>
      </c>
      <c r="M18" s="445">
        <f t="shared" si="1"/>
        <v>0</v>
      </c>
      <c r="N18" s="430">
        <v>0</v>
      </c>
      <c r="O18" s="445">
        <f t="shared" si="4"/>
        <v>0</v>
      </c>
      <c r="P18" s="444">
        <f t="shared" si="5"/>
        <v>0</v>
      </c>
      <c r="Q18" s="455"/>
      <c r="R18" s="453">
        <f t="shared" si="6"/>
        <v>0</v>
      </c>
    </row>
    <row r="19" s="397" customFormat="1" ht="30" hidden="1" customHeight="1" spans="1:18">
      <c r="A19" s="426">
        <v>2010150</v>
      </c>
      <c r="B19" s="427"/>
      <c r="C19" s="427"/>
      <c r="D19" s="427" t="s">
        <v>202</v>
      </c>
      <c r="E19" s="429" t="s">
        <v>203</v>
      </c>
      <c r="F19" s="430">
        <f t="shared" si="7"/>
        <v>0</v>
      </c>
      <c r="G19" s="430">
        <f t="shared" si="8"/>
        <v>0</v>
      </c>
      <c r="H19" s="430">
        <v>0</v>
      </c>
      <c r="I19" s="430">
        <v>0</v>
      </c>
      <c r="J19" s="430">
        <v>0</v>
      </c>
      <c r="K19" s="430">
        <v>0</v>
      </c>
      <c r="L19" s="444">
        <v>0</v>
      </c>
      <c r="M19" s="445">
        <f t="shared" si="1"/>
        <v>0</v>
      </c>
      <c r="N19" s="430">
        <v>0</v>
      </c>
      <c r="O19" s="445">
        <f t="shared" si="4"/>
        <v>0</v>
      </c>
      <c r="P19" s="444">
        <f t="shared" si="5"/>
        <v>0</v>
      </c>
      <c r="Q19" s="455"/>
      <c r="R19" s="453">
        <f t="shared" si="6"/>
        <v>0</v>
      </c>
    </row>
    <row r="20" s="397" customFormat="1" ht="30" customHeight="1" spans="1:18">
      <c r="A20" s="431">
        <v>2010199</v>
      </c>
      <c r="B20" s="427"/>
      <c r="C20" s="427"/>
      <c r="D20" s="427" t="s">
        <v>204</v>
      </c>
      <c r="E20" s="429" t="s">
        <v>205</v>
      </c>
      <c r="F20" s="430">
        <f t="shared" si="7"/>
        <v>1372.2</v>
      </c>
      <c r="G20" s="430">
        <f t="shared" si="8"/>
        <v>1172.2</v>
      </c>
      <c r="H20" s="430">
        <v>1000</v>
      </c>
      <c r="I20" s="430">
        <v>0</v>
      </c>
      <c r="J20" s="430">
        <v>172.2</v>
      </c>
      <c r="K20" s="430">
        <v>200</v>
      </c>
      <c r="L20" s="444">
        <v>0</v>
      </c>
      <c r="M20" s="445">
        <f t="shared" si="1"/>
        <v>0</v>
      </c>
      <c r="N20" s="430">
        <v>0</v>
      </c>
      <c r="O20" s="445">
        <f t="shared" si="4"/>
        <v>0</v>
      </c>
      <c r="P20" s="444">
        <f t="shared" si="5"/>
        <v>0</v>
      </c>
      <c r="Q20" s="455"/>
      <c r="R20" s="453">
        <f t="shared" si="6"/>
        <v>3544.4</v>
      </c>
    </row>
    <row r="21" s="397" customFormat="1" ht="30" customHeight="1" spans="1:18">
      <c r="A21" s="426">
        <v>20102</v>
      </c>
      <c r="B21" s="427" t="s">
        <v>85</v>
      </c>
      <c r="C21" s="427" t="s">
        <v>186</v>
      </c>
      <c r="D21" s="428"/>
      <c r="E21" s="429" t="s">
        <v>206</v>
      </c>
      <c r="F21" s="430">
        <f t="shared" si="7"/>
        <v>9578.71</v>
      </c>
      <c r="G21" s="430">
        <f t="shared" si="8"/>
        <v>9487.74</v>
      </c>
      <c r="H21" s="430">
        <v>9487.74</v>
      </c>
      <c r="I21" s="430">
        <v>0</v>
      </c>
      <c r="J21" s="430">
        <v>0</v>
      </c>
      <c r="K21" s="430">
        <v>90.97</v>
      </c>
      <c r="L21" s="444">
        <v>6204</v>
      </c>
      <c r="M21" s="445">
        <f t="shared" si="1"/>
        <v>0.647686379481162</v>
      </c>
      <c r="N21" s="430">
        <v>5505</v>
      </c>
      <c r="O21" s="445">
        <f t="shared" si="4"/>
        <v>1.12697547683924</v>
      </c>
      <c r="P21" s="444">
        <f t="shared" si="5"/>
        <v>699</v>
      </c>
      <c r="Q21" s="455"/>
      <c r="R21" s="453">
        <f t="shared" si="6"/>
        <v>40963.9646618563</v>
      </c>
    </row>
    <row r="22" s="397" customFormat="1" ht="30" customHeight="1" spans="1:18">
      <c r="A22" s="426">
        <v>2010201</v>
      </c>
      <c r="B22" s="427"/>
      <c r="C22" s="427"/>
      <c r="D22" s="427" t="s">
        <v>183</v>
      </c>
      <c r="E22" s="429" t="s">
        <v>185</v>
      </c>
      <c r="F22" s="430">
        <f t="shared" si="7"/>
        <v>4069.54</v>
      </c>
      <c r="G22" s="430">
        <f t="shared" si="8"/>
        <v>4069.54</v>
      </c>
      <c r="H22" s="430">
        <v>4069.54</v>
      </c>
      <c r="I22" s="430">
        <v>0</v>
      </c>
      <c r="J22" s="430">
        <v>0</v>
      </c>
      <c r="K22" s="430">
        <v>0</v>
      </c>
      <c r="L22" s="444">
        <v>3064</v>
      </c>
      <c r="M22" s="445">
        <f t="shared" si="1"/>
        <v>0.752910648377949</v>
      </c>
      <c r="N22" s="430">
        <v>3259</v>
      </c>
      <c r="O22" s="445">
        <f t="shared" si="4"/>
        <v>0.940165694998466</v>
      </c>
      <c r="P22" s="444">
        <f t="shared" si="5"/>
        <v>-195</v>
      </c>
      <c r="Q22" s="455"/>
      <c r="R22" s="453">
        <f t="shared" si="6"/>
        <v>18338.3130763434</v>
      </c>
    </row>
    <row r="23" s="397" customFormat="1" ht="30" customHeight="1" spans="1:18">
      <c r="A23" s="426">
        <v>2010202</v>
      </c>
      <c r="B23" s="427"/>
      <c r="C23" s="427"/>
      <c r="D23" s="427" t="s">
        <v>186</v>
      </c>
      <c r="E23" s="429" t="s">
        <v>187</v>
      </c>
      <c r="F23" s="430">
        <f t="shared" si="7"/>
        <v>3546.17</v>
      </c>
      <c r="G23" s="430">
        <f t="shared" si="8"/>
        <v>3455.2</v>
      </c>
      <c r="H23" s="430">
        <v>3455.2</v>
      </c>
      <c r="I23" s="430">
        <v>0</v>
      </c>
      <c r="J23" s="430">
        <v>0</v>
      </c>
      <c r="K23" s="430">
        <v>90.97</v>
      </c>
      <c r="L23" s="444">
        <v>2348</v>
      </c>
      <c r="M23" s="445">
        <f t="shared" si="1"/>
        <v>0.662122797271422</v>
      </c>
      <c r="N23" s="430">
        <v>1686</v>
      </c>
      <c r="O23" s="445">
        <f t="shared" si="4"/>
        <v>1.3926453143535</v>
      </c>
      <c r="P23" s="444">
        <f t="shared" si="5"/>
        <v>662</v>
      </c>
      <c r="Q23" s="455"/>
      <c r="R23" s="453">
        <f t="shared" si="6"/>
        <v>15154.6247681116</v>
      </c>
    </row>
    <row r="24" s="397" customFormat="1" ht="30" hidden="1" customHeight="1" spans="1:18">
      <c r="A24" s="426">
        <v>2010203</v>
      </c>
      <c r="B24" s="427"/>
      <c r="C24" s="427"/>
      <c r="D24" s="427" t="s">
        <v>188</v>
      </c>
      <c r="E24" s="429" t="s">
        <v>189</v>
      </c>
      <c r="F24" s="430">
        <f t="shared" si="7"/>
        <v>0</v>
      </c>
      <c r="G24" s="430">
        <f t="shared" si="8"/>
        <v>0</v>
      </c>
      <c r="H24" s="430">
        <v>0</v>
      </c>
      <c r="I24" s="430">
        <v>0</v>
      </c>
      <c r="J24" s="430">
        <v>0</v>
      </c>
      <c r="K24" s="430">
        <v>0</v>
      </c>
      <c r="L24" s="444">
        <v>0</v>
      </c>
      <c r="M24" s="445">
        <f t="shared" si="1"/>
        <v>0</v>
      </c>
      <c r="N24" s="430">
        <v>0</v>
      </c>
      <c r="O24" s="445">
        <f t="shared" si="4"/>
        <v>0</v>
      </c>
      <c r="P24" s="444">
        <f t="shared" si="5"/>
        <v>0</v>
      </c>
      <c r="Q24" s="455"/>
      <c r="R24" s="453">
        <f t="shared" si="6"/>
        <v>0</v>
      </c>
    </row>
    <row r="25" s="397" customFormat="1" ht="30" customHeight="1" spans="1:18">
      <c r="A25" s="426">
        <v>2010204</v>
      </c>
      <c r="B25" s="427"/>
      <c r="C25" s="427"/>
      <c r="D25" s="427" t="s">
        <v>190</v>
      </c>
      <c r="E25" s="429" t="s">
        <v>207</v>
      </c>
      <c r="F25" s="430">
        <f t="shared" si="7"/>
        <v>545</v>
      </c>
      <c r="G25" s="430">
        <f t="shared" si="8"/>
        <v>545</v>
      </c>
      <c r="H25" s="430">
        <v>545</v>
      </c>
      <c r="I25" s="430">
        <v>0</v>
      </c>
      <c r="J25" s="430">
        <v>0</v>
      </c>
      <c r="K25" s="430">
        <v>0</v>
      </c>
      <c r="L25" s="444">
        <v>608</v>
      </c>
      <c r="M25" s="445">
        <f t="shared" si="1"/>
        <v>1.11559633027523</v>
      </c>
      <c r="N25" s="430">
        <v>289</v>
      </c>
      <c r="O25" s="445">
        <f t="shared" si="4"/>
        <v>2.1038062283737</v>
      </c>
      <c r="P25" s="444">
        <f t="shared" si="5"/>
        <v>319</v>
      </c>
      <c r="Q25" s="455"/>
      <c r="R25" s="453">
        <f t="shared" si="6"/>
        <v>2854.21940255865</v>
      </c>
    </row>
    <row r="26" s="397" customFormat="1" ht="30" customHeight="1" spans="1:18">
      <c r="A26" s="426">
        <v>2010205</v>
      </c>
      <c r="B26" s="427"/>
      <c r="C26" s="427"/>
      <c r="D26" s="427" t="s">
        <v>192</v>
      </c>
      <c r="E26" s="429" t="s">
        <v>208</v>
      </c>
      <c r="F26" s="430">
        <f t="shared" si="7"/>
        <v>40</v>
      </c>
      <c r="G26" s="430">
        <f t="shared" si="8"/>
        <v>40</v>
      </c>
      <c r="H26" s="430">
        <v>40</v>
      </c>
      <c r="I26" s="430">
        <v>0</v>
      </c>
      <c r="J26" s="430">
        <v>0</v>
      </c>
      <c r="K26" s="430">
        <v>0</v>
      </c>
      <c r="L26" s="444">
        <v>1</v>
      </c>
      <c r="M26" s="445">
        <f t="shared" si="1"/>
        <v>0.025</v>
      </c>
      <c r="N26" s="430">
        <v>37</v>
      </c>
      <c r="O26" s="445">
        <f t="shared" si="4"/>
        <v>0.027027027027027</v>
      </c>
      <c r="P26" s="444">
        <f t="shared" si="5"/>
        <v>-36</v>
      </c>
      <c r="Q26" s="455"/>
      <c r="R26" s="453">
        <f t="shared" si="6"/>
        <v>122.052027027027</v>
      </c>
    </row>
    <row r="27" s="397" customFormat="1" ht="30" customHeight="1" spans="1:18">
      <c r="A27" s="426">
        <v>2010206</v>
      </c>
      <c r="B27" s="427"/>
      <c r="C27" s="427"/>
      <c r="D27" s="427" t="s">
        <v>194</v>
      </c>
      <c r="E27" s="429" t="s">
        <v>209</v>
      </c>
      <c r="F27" s="430">
        <f t="shared" si="7"/>
        <v>130</v>
      </c>
      <c r="G27" s="430">
        <f t="shared" si="8"/>
        <v>130</v>
      </c>
      <c r="H27" s="430">
        <v>130</v>
      </c>
      <c r="I27" s="430">
        <v>0</v>
      </c>
      <c r="J27" s="430">
        <v>0</v>
      </c>
      <c r="K27" s="430">
        <v>0</v>
      </c>
      <c r="L27" s="444">
        <v>53</v>
      </c>
      <c r="M27" s="445">
        <f t="shared" si="1"/>
        <v>0.407692307692308</v>
      </c>
      <c r="N27" s="430">
        <v>103</v>
      </c>
      <c r="O27" s="445">
        <f t="shared" si="4"/>
        <v>0.514563106796116</v>
      </c>
      <c r="P27" s="444">
        <f t="shared" si="5"/>
        <v>-50</v>
      </c>
      <c r="Q27" s="455"/>
      <c r="R27" s="453">
        <f t="shared" si="6"/>
        <v>496.922255414488</v>
      </c>
    </row>
    <row r="28" s="397" customFormat="1" ht="30" customHeight="1" spans="1:18">
      <c r="A28" s="426">
        <v>2010250</v>
      </c>
      <c r="B28" s="427"/>
      <c r="C28" s="427"/>
      <c r="D28" s="427" t="s">
        <v>202</v>
      </c>
      <c r="E28" s="429" t="s">
        <v>203</v>
      </c>
      <c r="F28" s="430">
        <f t="shared" si="7"/>
        <v>248</v>
      </c>
      <c r="G28" s="430">
        <f t="shared" si="8"/>
        <v>248</v>
      </c>
      <c r="H28" s="430">
        <v>248</v>
      </c>
      <c r="I28" s="430">
        <v>0</v>
      </c>
      <c r="J28" s="430">
        <v>0</v>
      </c>
      <c r="K28" s="430">
        <v>0</v>
      </c>
      <c r="L28" s="444">
        <v>130</v>
      </c>
      <c r="M28" s="445">
        <f t="shared" si="1"/>
        <v>0.524193548387097</v>
      </c>
      <c r="N28" s="430">
        <v>130</v>
      </c>
      <c r="O28" s="445">
        <f t="shared" si="4"/>
        <v>1</v>
      </c>
      <c r="P28" s="444">
        <f t="shared" si="5"/>
        <v>0</v>
      </c>
      <c r="Q28" s="455"/>
      <c r="R28" s="453">
        <f t="shared" si="6"/>
        <v>1005.52419354839</v>
      </c>
    </row>
    <row r="29" s="397" customFormat="1" ht="30" customHeight="1" spans="1:18">
      <c r="A29" s="426">
        <v>2010299</v>
      </c>
      <c r="B29" s="427"/>
      <c r="C29" s="427"/>
      <c r="D29" s="427" t="s">
        <v>204</v>
      </c>
      <c r="E29" s="429" t="s">
        <v>210</v>
      </c>
      <c r="F29" s="430">
        <f t="shared" si="7"/>
        <v>1000</v>
      </c>
      <c r="G29" s="430">
        <f t="shared" si="8"/>
        <v>1000</v>
      </c>
      <c r="H29" s="430">
        <v>1000</v>
      </c>
      <c r="I29" s="430">
        <v>0</v>
      </c>
      <c r="J29" s="430">
        <v>0</v>
      </c>
      <c r="K29" s="430">
        <v>0</v>
      </c>
      <c r="L29" s="444">
        <v>0</v>
      </c>
      <c r="M29" s="445">
        <f t="shared" si="1"/>
        <v>0</v>
      </c>
      <c r="N29" s="430">
        <v>1</v>
      </c>
      <c r="O29" s="445">
        <f t="shared" si="4"/>
        <v>0</v>
      </c>
      <c r="P29" s="444">
        <f t="shared" si="5"/>
        <v>-1</v>
      </c>
      <c r="Q29" s="455"/>
      <c r="R29" s="453">
        <f t="shared" si="6"/>
        <v>3000</v>
      </c>
    </row>
    <row r="30" s="397" customFormat="1" ht="30" customHeight="1" spans="1:18">
      <c r="A30" s="426">
        <v>20103</v>
      </c>
      <c r="B30" s="427" t="s">
        <v>85</v>
      </c>
      <c r="C30" s="427" t="s">
        <v>188</v>
      </c>
      <c r="D30" s="428"/>
      <c r="E30" s="429" t="s">
        <v>211</v>
      </c>
      <c r="F30" s="430">
        <f t="shared" si="7"/>
        <v>33209.55</v>
      </c>
      <c r="G30" s="430">
        <f t="shared" si="8"/>
        <v>33148.75</v>
      </c>
      <c r="H30" s="430">
        <v>31837.52</v>
      </c>
      <c r="I30" s="430">
        <v>0</v>
      </c>
      <c r="J30" s="430">
        <v>1311.23</v>
      </c>
      <c r="K30" s="430">
        <v>60.8</v>
      </c>
      <c r="L30" s="444">
        <v>27944</v>
      </c>
      <c r="M30" s="445">
        <f t="shared" si="1"/>
        <v>0.841444704911689</v>
      </c>
      <c r="N30" s="430">
        <v>25736</v>
      </c>
      <c r="O30" s="445">
        <f t="shared" si="4"/>
        <v>1.08579421821573</v>
      </c>
      <c r="P30" s="444">
        <f t="shared" si="5"/>
        <v>2208</v>
      </c>
      <c r="Q30" s="455"/>
      <c r="R30" s="453">
        <f t="shared" si="6"/>
        <v>154085.747238923</v>
      </c>
    </row>
    <row r="31" s="397" customFormat="1" ht="30" customHeight="1" spans="1:18">
      <c r="A31" s="426">
        <v>2010301</v>
      </c>
      <c r="B31" s="432"/>
      <c r="C31" s="432"/>
      <c r="D31" s="432" t="s">
        <v>183</v>
      </c>
      <c r="E31" s="433" t="s">
        <v>185</v>
      </c>
      <c r="F31" s="430">
        <f t="shared" si="7"/>
        <v>15270.34</v>
      </c>
      <c r="G31" s="430">
        <f t="shared" si="8"/>
        <v>15270.34</v>
      </c>
      <c r="H31" s="430">
        <v>14944.11</v>
      </c>
      <c r="I31" s="430">
        <v>0</v>
      </c>
      <c r="J31" s="430">
        <v>326.23</v>
      </c>
      <c r="K31" s="430">
        <v>0</v>
      </c>
      <c r="L31" s="444">
        <v>13421</v>
      </c>
      <c r="M31" s="445">
        <f t="shared" si="1"/>
        <v>0.878893331779122</v>
      </c>
      <c r="N31" s="430">
        <v>12716</v>
      </c>
      <c r="O31" s="445">
        <f t="shared" si="4"/>
        <v>1.05544196288141</v>
      </c>
      <c r="P31" s="444">
        <f t="shared" si="5"/>
        <v>705</v>
      </c>
      <c r="Q31" s="455"/>
      <c r="R31" s="453">
        <f t="shared" si="6"/>
        <v>72328.7243352947</v>
      </c>
    </row>
    <row r="32" s="397" customFormat="1" ht="30" customHeight="1" spans="1:18">
      <c r="A32" s="426">
        <v>2010302</v>
      </c>
      <c r="B32" s="432"/>
      <c r="C32" s="432"/>
      <c r="D32" s="432" t="s">
        <v>186</v>
      </c>
      <c r="E32" s="433" t="s">
        <v>187</v>
      </c>
      <c r="F32" s="430">
        <f t="shared" si="7"/>
        <v>12960.5</v>
      </c>
      <c r="G32" s="430">
        <f t="shared" si="8"/>
        <v>12960.5</v>
      </c>
      <c r="H32" s="430">
        <v>12940.5</v>
      </c>
      <c r="I32" s="430">
        <v>0</v>
      </c>
      <c r="J32" s="430">
        <v>20</v>
      </c>
      <c r="K32" s="430">
        <v>0</v>
      </c>
      <c r="L32" s="444">
        <v>10699</v>
      </c>
      <c r="M32" s="445">
        <f t="shared" si="1"/>
        <v>0.825508275143706</v>
      </c>
      <c r="N32" s="430">
        <v>7488</v>
      </c>
      <c r="O32" s="445">
        <f t="shared" si="4"/>
        <v>1.42881944444444</v>
      </c>
      <c r="P32" s="444">
        <f t="shared" si="5"/>
        <v>3211</v>
      </c>
      <c r="Q32" s="455"/>
      <c r="R32" s="453">
        <f t="shared" si="6"/>
        <v>60261.7543277196</v>
      </c>
    </row>
    <row r="33" s="397" customFormat="1" ht="30" hidden="1" customHeight="1" spans="1:18">
      <c r="A33" s="426">
        <v>2010303</v>
      </c>
      <c r="B33" s="427"/>
      <c r="C33" s="427"/>
      <c r="D33" s="427" t="s">
        <v>188</v>
      </c>
      <c r="E33" s="429" t="s">
        <v>189</v>
      </c>
      <c r="F33" s="430">
        <f t="shared" si="7"/>
        <v>0</v>
      </c>
      <c r="G33" s="430">
        <f t="shared" si="8"/>
        <v>0</v>
      </c>
      <c r="H33" s="430">
        <v>0</v>
      </c>
      <c r="I33" s="430">
        <v>0</v>
      </c>
      <c r="J33" s="430">
        <v>0</v>
      </c>
      <c r="K33" s="430">
        <v>0</v>
      </c>
      <c r="L33" s="444">
        <v>0</v>
      </c>
      <c r="M33" s="445">
        <f t="shared" si="1"/>
        <v>0</v>
      </c>
      <c r="N33" s="430">
        <v>0</v>
      </c>
      <c r="O33" s="445">
        <f t="shared" si="4"/>
        <v>0</v>
      </c>
      <c r="P33" s="444">
        <f t="shared" si="5"/>
        <v>0</v>
      </c>
      <c r="Q33" s="455"/>
      <c r="R33" s="453">
        <f t="shared" si="6"/>
        <v>0</v>
      </c>
    </row>
    <row r="34" s="397" customFormat="1" ht="30" hidden="1" customHeight="1" spans="1:18">
      <c r="A34" s="426">
        <v>2010304</v>
      </c>
      <c r="B34" s="427"/>
      <c r="C34" s="427"/>
      <c r="D34" s="427" t="s">
        <v>190</v>
      </c>
      <c r="E34" s="429" t="s">
        <v>212</v>
      </c>
      <c r="F34" s="430">
        <f t="shared" si="7"/>
        <v>0</v>
      </c>
      <c r="G34" s="430">
        <f t="shared" si="8"/>
        <v>0</v>
      </c>
      <c r="H34" s="430">
        <v>0</v>
      </c>
      <c r="I34" s="430">
        <v>0</v>
      </c>
      <c r="J34" s="430">
        <v>0</v>
      </c>
      <c r="K34" s="430">
        <v>0</v>
      </c>
      <c r="L34" s="444">
        <v>0</v>
      </c>
      <c r="M34" s="445">
        <f t="shared" si="1"/>
        <v>0</v>
      </c>
      <c r="N34" s="430">
        <v>0</v>
      </c>
      <c r="O34" s="445">
        <f t="shared" si="4"/>
        <v>0</v>
      </c>
      <c r="P34" s="444">
        <f t="shared" si="5"/>
        <v>0</v>
      </c>
      <c r="Q34" s="455"/>
      <c r="R34" s="453">
        <f t="shared" si="6"/>
        <v>0</v>
      </c>
    </row>
    <row r="35" s="397" customFormat="1" ht="30" hidden="1" customHeight="1" spans="1:18">
      <c r="A35" s="426">
        <v>2010305</v>
      </c>
      <c r="B35" s="427"/>
      <c r="C35" s="427"/>
      <c r="D35" s="427" t="s">
        <v>192</v>
      </c>
      <c r="E35" s="429" t="s">
        <v>213</v>
      </c>
      <c r="F35" s="430">
        <f t="shared" si="7"/>
        <v>0</v>
      </c>
      <c r="G35" s="430">
        <f t="shared" si="8"/>
        <v>0</v>
      </c>
      <c r="H35" s="430">
        <v>0</v>
      </c>
      <c r="I35" s="430">
        <v>0</v>
      </c>
      <c r="J35" s="430">
        <v>0</v>
      </c>
      <c r="K35" s="430">
        <v>0</v>
      </c>
      <c r="L35" s="444">
        <v>0</v>
      </c>
      <c r="M35" s="445">
        <f t="shared" si="1"/>
        <v>0</v>
      </c>
      <c r="N35" s="430">
        <v>0</v>
      </c>
      <c r="O35" s="445">
        <f t="shared" si="4"/>
        <v>0</v>
      </c>
      <c r="P35" s="444">
        <f t="shared" si="5"/>
        <v>0</v>
      </c>
      <c r="Q35" s="455"/>
      <c r="R35" s="453">
        <f t="shared" si="6"/>
        <v>0</v>
      </c>
    </row>
    <row r="36" s="397" customFormat="1" ht="30" hidden="1" customHeight="1" spans="1:18">
      <c r="A36" s="426">
        <v>2010306</v>
      </c>
      <c r="B36" s="427"/>
      <c r="C36" s="427"/>
      <c r="D36" s="427" t="s">
        <v>194</v>
      </c>
      <c r="E36" s="429" t="s">
        <v>214</v>
      </c>
      <c r="F36" s="430">
        <f t="shared" si="7"/>
        <v>0</v>
      </c>
      <c r="G36" s="430">
        <f t="shared" si="8"/>
        <v>0</v>
      </c>
      <c r="H36" s="430">
        <v>0</v>
      </c>
      <c r="I36" s="430">
        <v>0</v>
      </c>
      <c r="J36" s="430">
        <v>0</v>
      </c>
      <c r="K36" s="430">
        <v>0</v>
      </c>
      <c r="L36" s="444">
        <v>0</v>
      </c>
      <c r="M36" s="445">
        <f t="shared" si="1"/>
        <v>0</v>
      </c>
      <c r="N36" s="430">
        <v>0</v>
      </c>
      <c r="O36" s="445">
        <f t="shared" si="4"/>
        <v>0</v>
      </c>
      <c r="P36" s="444">
        <f t="shared" si="5"/>
        <v>0</v>
      </c>
      <c r="Q36" s="455"/>
      <c r="R36" s="453">
        <f t="shared" si="6"/>
        <v>0</v>
      </c>
    </row>
    <row r="37" s="397" customFormat="1" ht="30" customHeight="1" spans="1:18">
      <c r="A37" s="426">
        <v>2010307</v>
      </c>
      <c r="B37" s="427"/>
      <c r="C37" s="427"/>
      <c r="D37" s="427" t="s">
        <v>196</v>
      </c>
      <c r="E37" s="429" t="s">
        <v>215</v>
      </c>
      <c r="F37" s="430">
        <f t="shared" si="7"/>
        <v>212</v>
      </c>
      <c r="G37" s="430">
        <f t="shared" si="8"/>
        <v>212</v>
      </c>
      <c r="H37" s="430">
        <v>212</v>
      </c>
      <c r="I37" s="430">
        <v>0</v>
      </c>
      <c r="J37" s="430">
        <v>0</v>
      </c>
      <c r="K37" s="430">
        <v>0</v>
      </c>
      <c r="L37" s="444">
        <v>144</v>
      </c>
      <c r="M37" s="445">
        <f t="shared" si="1"/>
        <v>0.679245283018868</v>
      </c>
      <c r="N37" s="430">
        <v>115</v>
      </c>
      <c r="O37" s="445">
        <f t="shared" si="4"/>
        <v>1.25217391304348</v>
      </c>
      <c r="P37" s="444">
        <f t="shared" si="5"/>
        <v>29</v>
      </c>
      <c r="Q37" s="456"/>
      <c r="R37" s="453">
        <f t="shared" si="6"/>
        <v>925.931419196062</v>
      </c>
    </row>
    <row r="38" s="397" customFormat="1" ht="30" customHeight="1" spans="1:18">
      <c r="A38" s="426">
        <v>2010308</v>
      </c>
      <c r="B38" s="427"/>
      <c r="C38" s="427"/>
      <c r="D38" s="427" t="s">
        <v>198</v>
      </c>
      <c r="E38" s="429" t="s">
        <v>216</v>
      </c>
      <c r="F38" s="430">
        <f t="shared" si="7"/>
        <v>1607.26</v>
      </c>
      <c r="G38" s="430">
        <f t="shared" si="8"/>
        <v>1607.26</v>
      </c>
      <c r="H38" s="430">
        <v>1607.26</v>
      </c>
      <c r="I38" s="430">
        <v>0</v>
      </c>
      <c r="J38" s="430">
        <v>0</v>
      </c>
      <c r="K38" s="430">
        <v>0</v>
      </c>
      <c r="L38" s="444">
        <v>1086</v>
      </c>
      <c r="M38" s="445">
        <f t="shared" si="1"/>
        <v>0.675684083471249</v>
      </c>
      <c r="N38" s="430">
        <v>1544</v>
      </c>
      <c r="O38" s="445">
        <f t="shared" si="4"/>
        <v>0.703367875647668</v>
      </c>
      <c r="P38" s="444">
        <f t="shared" si="5"/>
        <v>-458</v>
      </c>
      <c r="Q38" s="455"/>
      <c r="R38" s="453">
        <f t="shared" si="6"/>
        <v>6995.15905195912</v>
      </c>
    </row>
    <row r="39" s="397" customFormat="1" ht="30" customHeight="1" spans="1:18">
      <c r="A39" s="426">
        <v>2010309</v>
      </c>
      <c r="B39" s="427"/>
      <c r="C39" s="427"/>
      <c r="D39" s="427" t="s">
        <v>200</v>
      </c>
      <c r="E39" s="429" t="s">
        <v>217</v>
      </c>
      <c r="F39" s="430">
        <f t="shared" si="7"/>
        <v>65</v>
      </c>
      <c r="G39" s="430">
        <f t="shared" si="8"/>
        <v>65</v>
      </c>
      <c r="H39" s="430">
        <v>65</v>
      </c>
      <c r="I39" s="430">
        <v>0</v>
      </c>
      <c r="J39" s="430">
        <v>0</v>
      </c>
      <c r="K39" s="430">
        <v>0</v>
      </c>
      <c r="L39" s="444">
        <v>32</v>
      </c>
      <c r="M39" s="445">
        <f t="shared" si="1"/>
        <v>0.492307692307692</v>
      </c>
      <c r="N39" s="430">
        <v>21</v>
      </c>
      <c r="O39" s="445">
        <f t="shared" si="4"/>
        <v>1.52380952380952</v>
      </c>
      <c r="P39" s="444">
        <f t="shared" si="5"/>
        <v>11</v>
      </c>
      <c r="Q39" s="455"/>
      <c r="R39" s="453">
        <f t="shared" si="6"/>
        <v>261.016117216117</v>
      </c>
    </row>
    <row r="40" s="397" customFormat="1" ht="30" customHeight="1" spans="1:18">
      <c r="A40" s="426">
        <v>2010350</v>
      </c>
      <c r="B40" s="427"/>
      <c r="C40" s="427"/>
      <c r="D40" s="427" t="s">
        <v>202</v>
      </c>
      <c r="E40" s="429" t="s">
        <v>203</v>
      </c>
      <c r="F40" s="430">
        <f t="shared" si="7"/>
        <v>2222.68</v>
      </c>
      <c r="G40" s="430">
        <f t="shared" si="8"/>
        <v>2222.68</v>
      </c>
      <c r="H40" s="430">
        <v>1557.15</v>
      </c>
      <c r="I40" s="430">
        <v>0</v>
      </c>
      <c r="J40" s="430">
        <v>665.53</v>
      </c>
      <c r="K40" s="430">
        <v>0</v>
      </c>
      <c r="L40" s="444">
        <v>1494</v>
      </c>
      <c r="M40" s="445">
        <f t="shared" si="1"/>
        <v>0.672161534723847</v>
      </c>
      <c r="N40" s="430">
        <v>1938</v>
      </c>
      <c r="O40" s="445">
        <f t="shared" si="4"/>
        <v>0.770897832817337</v>
      </c>
      <c r="P40" s="444">
        <f t="shared" si="5"/>
        <v>-444</v>
      </c>
      <c r="Q40" s="455"/>
      <c r="R40" s="453">
        <f t="shared" si="6"/>
        <v>8991.95305936754</v>
      </c>
    </row>
    <row r="41" s="397" customFormat="1" ht="30" customHeight="1" spans="1:18">
      <c r="A41" s="426">
        <v>2010399</v>
      </c>
      <c r="B41" s="427"/>
      <c r="C41" s="427"/>
      <c r="D41" s="427" t="s">
        <v>204</v>
      </c>
      <c r="E41" s="429" t="s">
        <v>218</v>
      </c>
      <c r="F41" s="430">
        <f t="shared" si="7"/>
        <v>871.77</v>
      </c>
      <c r="G41" s="430">
        <f t="shared" si="8"/>
        <v>810.97</v>
      </c>
      <c r="H41" s="430">
        <v>511.5</v>
      </c>
      <c r="I41" s="430">
        <v>0</v>
      </c>
      <c r="J41" s="430">
        <v>299.47</v>
      </c>
      <c r="K41" s="430">
        <v>60.8</v>
      </c>
      <c r="L41" s="444">
        <v>1068</v>
      </c>
      <c r="M41" s="445">
        <f t="shared" si="1"/>
        <v>1.22509377473416</v>
      </c>
      <c r="N41" s="430">
        <v>1914</v>
      </c>
      <c r="O41" s="445">
        <f t="shared" si="4"/>
        <v>0.557993730407524</v>
      </c>
      <c r="P41" s="444">
        <f t="shared" si="5"/>
        <v>-846</v>
      </c>
      <c r="Q41" s="455"/>
      <c r="R41" s="453">
        <f t="shared" si="6"/>
        <v>4332.02308750514</v>
      </c>
    </row>
    <row r="42" s="397" customFormat="1" ht="30" customHeight="1" spans="1:18">
      <c r="A42" s="426">
        <v>20104</v>
      </c>
      <c r="B42" s="427" t="s">
        <v>85</v>
      </c>
      <c r="C42" s="427" t="s">
        <v>190</v>
      </c>
      <c r="D42" s="428"/>
      <c r="E42" s="429" t="s">
        <v>219</v>
      </c>
      <c r="F42" s="430">
        <f t="shared" si="7"/>
        <v>13786.3</v>
      </c>
      <c r="G42" s="430">
        <f t="shared" si="8"/>
        <v>13786.3</v>
      </c>
      <c r="H42" s="430">
        <v>13622</v>
      </c>
      <c r="I42" s="430">
        <v>0</v>
      </c>
      <c r="J42" s="430">
        <v>164.3</v>
      </c>
      <c r="K42" s="430">
        <v>0</v>
      </c>
      <c r="L42" s="444">
        <v>10596</v>
      </c>
      <c r="M42" s="445">
        <f t="shared" si="1"/>
        <v>0.768589106576819</v>
      </c>
      <c r="N42" s="430">
        <v>9101</v>
      </c>
      <c r="O42" s="445">
        <f t="shared" si="4"/>
        <v>1.16426766289419</v>
      </c>
      <c r="P42" s="444">
        <f t="shared" si="5"/>
        <v>1495</v>
      </c>
      <c r="Q42" s="455"/>
      <c r="R42" s="453">
        <f t="shared" si="6"/>
        <v>62388.5328567695</v>
      </c>
    </row>
    <row r="43" s="397" customFormat="1" ht="30" customHeight="1" spans="1:18">
      <c r="A43" s="426">
        <v>2010401</v>
      </c>
      <c r="B43" s="427"/>
      <c r="C43" s="427"/>
      <c r="D43" s="427" t="s">
        <v>183</v>
      </c>
      <c r="E43" s="429" t="s">
        <v>185</v>
      </c>
      <c r="F43" s="430">
        <f t="shared" si="7"/>
        <v>5245.92</v>
      </c>
      <c r="G43" s="430">
        <f t="shared" si="8"/>
        <v>5245.92</v>
      </c>
      <c r="H43" s="430">
        <v>5245.92</v>
      </c>
      <c r="I43" s="430">
        <v>0</v>
      </c>
      <c r="J43" s="430">
        <v>0</v>
      </c>
      <c r="K43" s="430">
        <v>0</v>
      </c>
      <c r="L43" s="444">
        <v>4469</v>
      </c>
      <c r="M43" s="445">
        <f t="shared" si="1"/>
        <v>0.851900143349498</v>
      </c>
      <c r="N43" s="430">
        <v>3895</v>
      </c>
      <c r="O43" s="445">
        <f t="shared" si="4"/>
        <v>1.14736842105263</v>
      </c>
      <c r="P43" s="444">
        <f t="shared" si="5"/>
        <v>574</v>
      </c>
      <c r="Q43" s="456"/>
      <c r="R43" s="453">
        <f t="shared" si="6"/>
        <v>24677.7592685644</v>
      </c>
    </row>
    <row r="44" s="397" customFormat="1" ht="30" customHeight="1" spans="1:18">
      <c r="A44" s="426">
        <v>2010402</v>
      </c>
      <c r="B44" s="427"/>
      <c r="C44" s="427"/>
      <c r="D44" s="427" t="s">
        <v>186</v>
      </c>
      <c r="E44" s="429" t="s">
        <v>187</v>
      </c>
      <c r="F44" s="430">
        <f t="shared" si="7"/>
        <v>2084</v>
      </c>
      <c r="G44" s="430">
        <f t="shared" si="8"/>
        <v>2084</v>
      </c>
      <c r="H44" s="430">
        <v>2084</v>
      </c>
      <c r="I44" s="430">
        <v>0</v>
      </c>
      <c r="J44" s="430">
        <v>0</v>
      </c>
      <c r="K44" s="430">
        <v>0</v>
      </c>
      <c r="L44" s="444">
        <v>1750</v>
      </c>
      <c r="M44" s="445">
        <f t="shared" si="1"/>
        <v>0.839731285988484</v>
      </c>
      <c r="N44" s="430">
        <v>1476</v>
      </c>
      <c r="O44" s="445">
        <f t="shared" si="4"/>
        <v>1.18563685636856</v>
      </c>
      <c r="P44" s="444">
        <f t="shared" si="5"/>
        <v>274</v>
      </c>
      <c r="Q44" s="455"/>
      <c r="R44" s="453">
        <f t="shared" si="6"/>
        <v>9754.02536814236</v>
      </c>
    </row>
    <row r="45" s="397" customFormat="1" ht="30" hidden="1" customHeight="1" spans="1:18">
      <c r="A45" s="426">
        <v>2010403</v>
      </c>
      <c r="B45" s="427"/>
      <c r="C45" s="427"/>
      <c r="D45" s="427" t="s">
        <v>188</v>
      </c>
      <c r="E45" s="429" t="s">
        <v>189</v>
      </c>
      <c r="F45" s="430">
        <f t="shared" si="7"/>
        <v>0</v>
      </c>
      <c r="G45" s="430">
        <f t="shared" si="8"/>
        <v>0</v>
      </c>
      <c r="H45" s="430">
        <v>0</v>
      </c>
      <c r="I45" s="430">
        <v>0</v>
      </c>
      <c r="J45" s="430">
        <v>0</v>
      </c>
      <c r="K45" s="430">
        <v>0</v>
      </c>
      <c r="L45" s="444">
        <v>0</v>
      </c>
      <c r="M45" s="445">
        <f t="shared" si="1"/>
        <v>0</v>
      </c>
      <c r="N45" s="430">
        <v>0</v>
      </c>
      <c r="O45" s="445">
        <f t="shared" si="4"/>
        <v>0</v>
      </c>
      <c r="P45" s="444">
        <f t="shared" si="5"/>
        <v>0</v>
      </c>
      <c r="Q45" s="455"/>
      <c r="R45" s="453">
        <f t="shared" si="6"/>
        <v>0</v>
      </c>
    </row>
    <row r="46" s="397" customFormat="1" ht="30" hidden="1" customHeight="1" spans="1:18">
      <c r="A46" s="426">
        <v>2010404</v>
      </c>
      <c r="B46" s="427"/>
      <c r="C46" s="427"/>
      <c r="D46" s="427" t="s">
        <v>190</v>
      </c>
      <c r="E46" s="429" t="s">
        <v>220</v>
      </c>
      <c r="F46" s="430">
        <f t="shared" si="7"/>
        <v>0</v>
      </c>
      <c r="G46" s="430">
        <f t="shared" si="8"/>
        <v>0</v>
      </c>
      <c r="H46" s="430">
        <v>0</v>
      </c>
      <c r="I46" s="430">
        <v>0</v>
      </c>
      <c r="J46" s="430">
        <v>0</v>
      </c>
      <c r="K46" s="430">
        <v>0</v>
      </c>
      <c r="L46" s="444">
        <v>0</v>
      </c>
      <c r="M46" s="445">
        <f t="shared" si="1"/>
        <v>0</v>
      </c>
      <c r="N46" s="430">
        <v>0</v>
      </c>
      <c r="O46" s="445">
        <f t="shared" si="4"/>
        <v>0</v>
      </c>
      <c r="P46" s="444">
        <f t="shared" si="5"/>
        <v>0</v>
      </c>
      <c r="Q46" s="455"/>
      <c r="R46" s="453">
        <f t="shared" si="6"/>
        <v>0</v>
      </c>
    </row>
    <row r="47" s="397" customFormat="1" ht="30" hidden="1" customHeight="1" spans="1:18">
      <c r="A47" s="426">
        <v>2010405</v>
      </c>
      <c r="B47" s="427"/>
      <c r="C47" s="427"/>
      <c r="D47" s="427" t="s">
        <v>192</v>
      </c>
      <c r="E47" s="429" t="s">
        <v>221</v>
      </c>
      <c r="F47" s="430">
        <f t="shared" si="7"/>
        <v>0</v>
      </c>
      <c r="G47" s="430">
        <f t="shared" si="8"/>
        <v>0</v>
      </c>
      <c r="H47" s="430">
        <v>0</v>
      </c>
      <c r="I47" s="430">
        <v>0</v>
      </c>
      <c r="J47" s="430">
        <v>0</v>
      </c>
      <c r="K47" s="430">
        <v>0</v>
      </c>
      <c r="L47" s="444">
        <v>0</v>
      </c>
      <c r="M47" s="445">
        <f t="shared" si="1"/>
        <v>0</v>
      </c>
      <c r="N47" s="430">
        <v>0</v>
      </c>
      <c r="O47" s="445">
        <f t="shared" si="4"/>
        <v>0</v>
      </c>
      <c r="P47" s="444">
        <f t="shared" si="5"/>
        <v>0</v>
      </c>
      <c r="Q47" s="455"/>
      <c r="R47" s="453">
        <f t="shared" si="6"/>
        <v>0</v>
      </c>
    </row>
    <row r="48" s="397" customFormat="1" ht="30" hidden="1" customHeight="1" spans="1:18">
      <c r="A48" s="426">
        <v>2010406</v>
      </c>
      <c r="B48" s="427"/>
      <c r="C48" s="427"/>
      <c r="D48" s="427" t="s">
        <v>194</v>
      </c>
      <c r="E48" s="429" t="s">
        <v>222</v>
      </c>
      <c r="F48" s="430">
        <f t="shared" si="7"/>
        <v>0</v>
      </c>
      <c r="G48" s="430">
        <f t="shared" si="8"/>
        <v>0</v>
      </c>
      <c r="H48" s="430">
        <v>0</v>
      </c>
      <c r="I48" s="430">
        <v>0</v>
      </c>
      <c r="J48" s="430">
        <v>0</v>
      </c>
      <c r="K48" s="430">
        <v>0</v>
      </c>
      <c r="L48" s="444">
        <v>0</v>
      </c>
      <c r="M48" s="445">
        <f t="shared" si="1"/>
        <v>0</v>
      </c>
      <c r="N48" s="430">
        <v>0</v>
      </c>
      <c r="O48" s="445">
        <f t="shared" si="4"/>
        <v>0</v>
      </c>
      <c r="P48" s="444">
        <f t="shared" si="5"/>
        <v>0</v>
      </c>
      <c r="Q48" s="455"/>
      <c r="R48" s="453">
        <f t="shared" si="6"/>
        <v>0</v>
      </c>
    </row>
    <row r="49" s="397" customFormat="1" ht="30" hidden="1" customHeight="1" spans="1:18">
      <c r="A49" s="426">
        <v>2010407</v>
      </c>
      <c r="B49" s="427"/>
      <c r="C49" s="427"/>
      <c r="D49" s="427" t="s">
        <v>196</v>
      </c>
      <c r="E49" s="429" t="s">
        <v>223</v>
      </c>
      <c r="F49" s="430">
        <f t="shared" si="7"/>
        <v>0</v>
      </c>
      <c r="G49" s="430">
        <f t="shared" si="8"/>
        <v>0</v>
      </c>
      <c r="H49" s="430">
        <v>0</v>
      </c>
      <c r="I49" s="430">
        <v>0</v>
      </c>
      <c r="J49" s="430">
        <v>0</v>
      </c>
      <c r="K49" s="430">
        <v>0</v>
      </c>
      <c r="L49" s="444">
        <v>0</v>
      </c>
      <c r="M49" s="445">
        <f t="shared" si="1"/>
        <v>0</v>
      </c>
      <c r="N49" s="430">
        <v>0</v>
      </c>
      <c r="O49" s="445">
        <f t="shared" si="4"/>
        <v>0</v>
      </c>
      <c r="P49" s="444">
        <f t="shared" si="5"/>
        <v>0</v>
      </c>
      <c r="Q49" s="455"/>
      <c r="R49" s="453">
        <f t="shared" si="6"/>
        <v>0</v>
      </c>
    </row>
    <row r="50" s="397" customFormat="1" ht="30" customHeight="1" spans="1:18">
      <c r="A50" s="426">
        <v>2010408</v>
      </c>
      <c r="B50" s="427"/>
      <c r="C50" s="427"/>
      <c r="D50" s="427" t="s">
        <v>198</v>
      </c>
      <c r="E50" s="429" t="s">
        <v>224</v>
      </c>
      <c r="F50" s="430">
        <f t="shared" si="7"/>
        <v>805</v>
      </c>
      <c r="G50" s="430">
        <f t="shared" si="8"/>
        <v>805</v>
      </c>
      <c r="H50" s="430">
        <v>805</v>
      </c>
      <c r="I50" s="430">
        <v>0</v>
      </c>
      <c r="J50" s="430">
        <v>0</v>
      </c>
      <c r="K50" s="430">
        <v>0</v>
      </c>
      <c r="L50" s="444">
        <v>744</v>
      </c>
      <c r="M50" s="445">
        <f t="shared" si="1"/>
        <v>0.924223602484472</v>
      </c>
      <c r="N50" s="430">
        <v>372</v>
      </c>
      <c r="O50" s="445">
        <f t="shared" si="4"/>
        <v>2</v>
      </c>
      <c r="P50" s="444">
        <f t="shared" si="5"/>
        <v>372</v>
      </c>
      <c r="Q50" s="455"/>
      <c r="R50" s="453">
        <f t="shared" si="6"/>
        <v>3905.92422360248</v>
      </c>
    </row>
    <row r="51" s="397" customFormat="1" ht="30" hidden="1" customHeight="1" spans="1:18">
      <c r="A51" s="426">
        <v>2010409</v>
      </c>
      <c r="B51" s="427"/>
      <c r="C51" s="427"/>
      <c r="D51" s="427" t="s">
        <v>200</v>
      </c>
      <c r="E51" s="429" t="s">
        <v>225</v>
      </c>
      <c r="F51" s="430">
        <f t="shared" si="7"/>
        <v>0</v>
      </c>
      <c r="G51" s="430">
        <f t="shared" si="8"/>
        <v>0</v>
      </c>
      <c r="H51" s="430">
        <v>0</v>
      </c>
      <c r="I51" s="430">
        <v>0</v>
      </c>
      <c r="J51" s="430">
        <v>0</v>
      </c>
      <c r="K51" s="430">
        <v>0</v>
      </c>
      <c r="L51" s="444">
        <v>0</v>
      </c>
      <c r="M51" s="445">
        <f t="shared" si="1"/>
        <v>0</v>
      </c>
      <c r="N51" s="430">
        <v>0</v>
      </c>
      <c r="O51" s="445">
        <f t="shared" si="4"/>
        <v>0</v>
      </c>
      <c r="P51" s="444">
        <f t="shared" si="5"/>
        <v>0</v>
      </c>
      <c r="Q51" s="455"/>
      <c r="R51" s="453">
        <f t="shared" si="6"/>
        <v>0</v>
      </c>
    </row>
    <row r="52" s="397" customFormat="1" ht="30" customHeight="1" spans="1:18">
      <c r="A52" s="426">
        <v>2010450</v>
      </c>
      <c r="B52" s="432"/>
      <c r="C52" s="432"/>
      <c r="D52" s="432" t="s">
        <v>202</v>
      </c>
      <c r="E52" s="433" t="s">
        <v>203</v>
      </c>
      <c r="F52" s="430">
        <f t="shared" si="7"/>
        <v>820.18</v>
      </c>
      <c r="G52" s="430">
        <f t="shared" si="8"/>
        <v>820.18</v>
      </c>
      <c r="H52" s="430">
        <v>655.88</v>
      </c>
      <c r="I52" s="430">
        <v>0</v>
      </c>
      <c r="J52" s="430">
        <v>164.3</v>
      </c>
      <c r="K52" s="430">
        <v>0</v>
      </c>
      <c r="L52" s="444">
        <v>464</v>
      </c>
      <c r="M52" s="445">
        <f t="shared" si="1"/>
        <v>0.565729474017898</v>
      </c>
      <c r="N52" s="430">
        <v>2491</v>
      </c>
      <c r="O52" s="445">
        <f t="shared" si="4"/>
        <v>0.18627057406664</v>
      </c>
      <c r="P52" s="444">
        <f t="shared" si="5"/>
        <v>-2027</v>
      </c>
      <c r="Q52" s="455"/>
      <c r="R52" s="453">
        <f t="shared" si="6"/>
        <v>3224.99200004809</v>
      </c>
    </row>
    <row r="53" s="397" customFormat="1" ht="30" customHeight="1" spans="1:18">
      <c r="A53" s="426">
        <v>2010499</v>
      </c>
      <c r="B53" s="427"/>
      <c r="C53" s="427"/>
      <c r="D53" s="427" t="s">
        <v>204</v>
      </c>
      <c r="E53" s="429" t="s">
        <v>226</v>
      </c>
      <c r="F53" s="430">
        <f t="shared" si="7"/>
        <v>4831.2</v>
      </c>
      <c r="G53" s="430">
        <f t="shared" si="8"/>
        <v>4831.2</v>
      </c>
      <c r="H53" s="430">
        <v>4831.2</v>
      </c>
      <c r="I53" s="430">
        <v>0</v>
      </c>
      <c r="J53" s="430">
        <v>0</v>
      </c>
      <c r="K53" s="430">
        <v>0</v>
      </c>
      <c r="L53" s="444">
        <v>3169</v>
      </c>
      <c r="M53" s="445">
        <f t="shared" si="1"/>
        <v>0.655944692829939</v>
      </c>
      <c r="N53" s="430">
        <v>867</v>
      </c>
      <c r="O53" s="445">
        <f t="shared" si="4"/>
        <v>3.65513264129181</v>
      </c>
      <c r="P53" s="444">
        <f t="shared" si="5"/>
        <v>2302</v>
      </c>
      <c r="Q53" s="455"/>
      <c r="R53" s="453">
        <f t="shared" si="6"/>
        <v>20835.9110773341</v>
      </c>
    </row>
    <row r="54" s="397" customFormat="1" ht="30" customHeight="1" spans="1:18">
      <c r="A54" s="426">
        <v>20105</v>
      </c>
      <c r="B54" s="427" t="s">
        <v>85</v>
      </c>
      <c r="C54" s="427" t="s">
        <v>192</v>
      </c>
      <c r="D54" s="428"/>
      <c r="E54" s="429" t="s">
        <v>227</v>
      </c>
      <c r="F54" s="430">
        <f t="shared" si="7"/>
        <v>5183.34</v>
      </c>
      <c r="G54" s="430">
        <f t="shared" si="8"/>
        <v>5038.34</v>
      </c>
      <c r="H54" s="430">
        <v>5038.34</v>
      </c>
      <c r="I54" s="430">
        <v>0</v>
      </c>
      <c r="J54" s="430">
        <v>0</v>
      </c>
      <c r="K54" s="430">
        <v>145</v>
      </c>
      <c r="L54" s="444">
        <v>4301</v>
      </c>
      <c r="M54" s="445">
        <f t="shared" si="1"/>
        <v>0.829773852380897</v>
      </c>
      <c r="N54" s="430">
        <v>4256</v>
      </c>
      <c r="O54" s="445">
        <f t="shared" si="4"/>
        <v>1.01057330827068</v>
      </c>
      <c r="P54" s="444">
        <f t="shared" si="5"/>
        <v>45</v>
      </c>
      <c r="Q54" s="455"/>
      <c r="R54" s="453">
        <f t="shared" si="6"/>
        <v>23863.8603471607</v>
      </c>
    </row>
    <row r="55" s="397" customFormat="1" ht="30" customHeight="1" spans="1:18">
      <c r="A55" s="426">
        <v>2010501</v>
      </c>
      <c r="B55" s="427"/>
      <c r="C55" s="427"/>
      <c r="D55" s="427" t="s">
        <v>183</v>
      </c>
      <c r="E55" s="429" t="s">
        <v>185</v>
      </c>
      <c r="F55" s="430">
        <f t="shared" si="7"/>
        <v>2755.89</v>
      </c>
      <c r="G55" s="430">
        <f t="shared" si="8"/>
        <v>2755.89</v>
      </c>
      <c r="H55" s="430">
        <v>2755.89</v>
      </c>
      <c r="I55" s="430">
        <v>0</v>
      </c>
      <c r="J55" s="430">
        <v>0</v>
      </c>
      <c r="K55" s="430">
        <v>0</v>
      </c>
      <c r="L55" s="444">
        <v>2277</v>
      </c>
      <c r="M55" s="445">
        <f t="shared" si="1"/>
        <v>0.826230364782339</v>
      </c>
      <c r="N55" s="430">
        <v>2262</v>
      </c>
      <c r="O55" s="445">
        <f t="shared" si="4"/>
        <v>1.00663129973475</v>
      </c>
      <c r="P55" s="444">
        <f t="shared" si="5"/>
        <v>15</v>
      </c>
      <c r="Q55" s="455"/>
      <c r="R55" s="453">
        <f t="shared" si="6"/>
        <v>12823.5028616645</v>
      </c>
    </row>
    <row r="56" s="397" customFormat="1" ht="30" hidden="1" customHeight="1" spans="1:18">
      <c r="A56" s="426">
        <v>2010502</v>
      </c>
      <c r="B56" s="427"/>
      <c r="C56" s="427"/>
      <c r="D56" s="427" t="s">
        <v>186</v>
      </c>
      <c r="E56" s="429" t="s">
        <v>187</v>
      </c>
      <c r="F56" s="430">
        <f t="shared" si="7"/>
        <v>0</v>
      </c>
      <c r="G56" s="430">
        <f t="shared" si="8"/>
        <v>0</v>
      </c>
      <c r="H56" s="430">
        <v>0</v>
      </c>
      <c r="I56" s="430">
        <v>0</v>
      </c>
      <c r="J56" s="430">
        <v>0</v>
      </c>
      <c r="K56" s="430">
        <v>0</v>
      </c>
      <c r="L56" s="444">
        <v>0</v>
      </c>
      <c r="M56" s="445">
        <f t="shared" si="1"/>
        <v>0</v>
      </c>
      <c r="N56" s="430">
        <v>0</v>
      </c>
      <c r="O56" s="445">
        <f t="shared" si="4"/>
        <v>0</v>
      </c>
      <c r="P56" s="444">
        <f t="shared" si="5"/>
        <v>0</v>
      </c>
      <c r="Q56" s="455"/>
      <c r="R56" s="453">
        <f t="shared" si="6"/>
        <v>0</v>
      </c>
    </row>
    <row r="57" s="397" customFormat="1" ht="30" hidden="1" customHeight="1" spans="1:18">
      <c r="A57" s="426">
        <v>2010503</v>
      </c>
      <c r="B57" s="427"/>
      <c r="C57" s="427"/>
      <c r="D57" s="427" t="s">
        <v>188</v>
      </c>
      <c r="E57" s="429" t="s">
        <v>189</v>
      </c>
      <c r="F57" s="430">
        <f t="shared" si="7"/>
        <v>0</v>
      </c>
      <c r="G57" s="430">
        <f t="shared" si="8"/>
        <v>0</v>
      </c>
      <c r="H57" s="430">
        <v>0</v>
      </c>
      <c r="I57" s="430">
        <v>0</v>
      </c>
      <c r="J57" s="430">
        <v>0</v>
      </c>
      <c r="K57" s="430">
        <v>0</v>
      </c>
      <c r="L57" s="444">
        <v>0</v>
      </c>
      <c r="M57" s="445">
        <f t="shared" si="1"/>
        <v>0</v>
      </c>
      <c r="N57" s="430">
        <v>0</v>
      </c>
      <c r="O57" s="445">
        <f t="shared" si="4"/>
        <v>0</v>
      </c>
      <c r="P57" s="444">
        <f t="shared" si="5"/>
        <v>0</v>
      </c>
      <c r="Q57" s="455"/>
      <c r="R57" s="453">
        <f t="shared" si="6"/>
        <v>0</v>
      </c>
    </row>
    <row r="58" s="397" customFormat="1" ht="30" hidden="1" customHeight="1" spans="1:18">
      <c r="A58" s="426">
        <v>2010504</v>
      </c>
      <c r="B58" s="427"/>
      <c r="C58" s="427"/>
      <c r="D58" s="427" t="s">
        <v>190</v>
      </c>
      <c r="E58" s="429" t="s">
        <v>228</v>
      </c>
      <c r="F58" s="430">
        <f t="shared" si="7"/>
        <v>0</v>
      </c>
      <c r="G58" s="430">
        <f t="shared" si="8"/>
        <v>0</v>
      </c>
      <c r="H58" s="430">
        <v>0</v>
      </c>
      <c r="I58" s="430">
        <v>0</v>
      </c>
      <c r="J58" s="430">
        <v>0</v>
      </c>
      <c r="K58" s="430">
        <v>0</v>
      </c>
      <c r="L58" s="444">
        <v>0</v>
      </c>
      <c r="M58" s="445">
        <f t="shared" si="1"/>
        <v>0</v>
      </c>
      <c r="N58" s="430">
        <v>0</v>
      </c>
      <c r="O58" s="445">
        <f t="shared" si="4"/>
        <v>0</v>
      </c>
      <c r="P58" s="444">
        <f t="shared" si="5"/>
        <v>0</v>
      </c>
      <c r="Q58" s="455"/>
      <c r="R58" s="453">
        <f t="shared" si="6"/>
        <v>0</v>
      </c>
    </row>
    <row r="59" s="397" customFormat="1" ht="30" customHeight="1" spans="1:18">
      <c r="A59" s="426">
        <v>2010505</v>
      </c>
      <c r="B59" s="427"/>
      <c r="C59" s="427"/>
      <c r="D59" s="427" t="s">
        <v>192</v>
      </c>
      <c r="E59" s="429" t="s">
        <v>229</v>
      </c>
      <c r="F59" s="430">
        <f t="shared" si="7"/>
        <v>1797</v>
      </c>
      <c r="G59" s="430">
        <f t="shared" si="8"/>
        <v>1652</v>
      </c>
      <c r="H59" s="430">
        <v>1652</v>
      </c>
      <c r="I59" s="430">
        <v>0</v>
      </c>
      <c r="J59" s="430">
        <v>0</v>
      </c>
      <c r="K59" s="430">
        <v>145</v>
      </c>
      <c r="L59" s="444">
        <v>1564</v>
      </c>
      <c r="M59" s="445">
        <f t="shared" si="1"/>
        <v>0.870339454646633</v>
      </c>
      <c r="N59" s="430">
        <v>1537</v>
      </c>
      <c r="O59" s="445">
        <f t="shared" si="4"/>
        <v>1.01756668835394</v>
      </c>
      <c r="P59" s="444">
        <f t="shared" si="5"/>
        <v>27</v>
      </c>
      <c r="Q59" s="455"/>
      <c r="R59" s="453">
        <f t="shared" si="6"/>
        <v>8230.887906143</v>
      </c>
    </row>
    <row r="60" s="397" customFormat="1" ht="30" customHeight="1" spans="1:18">
      <c r="A60" s="426">
        <v>2010506</v>
      </c>
      <c r="B60" s="427"/>
      <c r="C60" s="427"/>
      <c r="D60" s="427" t="s">
        <v>194</v>
      </c>
      <c r="E60" s="429" t="s">
        <v>230</v>
      </c>
      <c r="F60" s="430">
        <f t="shared" si="7"/>
        <v>240</v>
      </c>
      <c r="G60" s="430">
        <f t="shared" si="8"/>
        <v>240</v>
      </c>
      <c r="H60" s="430">
        <v>240</v>
      </c>
      <c r="I60" s="430">
        <v>0</v>
      </c>
      <c r="J60" s="430">
        <v>0</v>
      </c>
      <c r="K60" s="430">
        <v>0</v>
      </c>
      <c r="L60" s="444">
        <v>93</v>
      </c>
      <c r="M60" s="445">
        <f t="shared" si="1"/>
        <v>0.3875</v>
      </c>
      <c r="N60" s="430">
        <v>0</v>
      </c>
      <c r="O60" s="445">
        <f t="shared" si="4"/>
        <v>0</v>
      </c>
      <c r="P60" s="444">
        <f t="shared" si="5"/>
        <v>93</v>
      </c>
      <c r="Q60" s="455"/>
      <c r="R60" s="453">
        <f t="shared" si="6"/>
        <v>906.3875</v>
      </c>
    </row>
    <row r="61" s="397" customFormat="1" ht="30" customHeight="1" spans="1:18">
      <c r="A61" s="426">
        <v>2010507</v>
      </c>
      <c r="B61" s="427"/>
      <c r="C61" s="427"/>
      <c r="D61" s="427" t="s">
        <v>196</v>
      </c>
      <c r="E61" s="429" t="s">
        <v>231</v>
      </c>
      <c r="F61" s="430">
        <f t="shared" si="7"/>
        <v>0</v>
      </c>
      <c r="G61" s="430">
        <f t="shared" si="8"/>
        <v>0</v>
      </c>
      <c r="H61" s="430">
        <v>0</v>
      </c>
      <c r="I61" s="430">
        <v>0</v>
      </c>
      <c r="J61" s="430">
        <v>0</v>
      </c>
      <c r="K61" s="430">
        <v>0</v>
      </c>
      <c r="L61" s="444">
        <v>60</v>
      </c>
      <c r="M61" s="445">
        <f t="shared" si="1"/>
        <v>0</v>
      </c>
      <c r="N61" s="430">
        <v>129</v>
      </c>
      <c r="O61" s="445">
        <f t="shared" si="4"/>
        <v>0.465116279069767</v>
      </c>
      <c r="P61" s="444">
        <f t="shared" si="5"/>
        <v>-69</v>
      </c>
      <c r="Q61" s="455"/>
      <c r="R61" s="453">
        <f t="shared" si="6"/>
        <v>120.46511627907</v>
      </c>
    </row>
    <row r="62" s="397" customFormat="1" ht="30" customHeight="1" spans="1:18">
      <c r="A62" s="426">
        <v>2010508</v>
      </c>
      <c r="B62" s="427"/>
      <c r="C62" s="427"/>
      <c r="D62" s="427" t="s">
        <v>198</v>
      </c>
      <c r="E62" s="429" t="s">
        <v>232</v>
      </c>
      <c r="F62" s="430">
        <f t="shared" si="7"/>
        <v>50</v>
      </c>
      <c r="G62" s="430">
        <f t="shared" si="8"/>
        <v>50</v>
      </c>
      <c r="H62" s="430">
        <v>50</v>
      </c>
      <c r="I62" s="430">
        <v>0</v>
      </c>
      <c r="J62" s="430">
        <v>0</v>
      </c>
      <c r="K62" s="430">
        <v>0</v>
      </c>
      <c r="L62" s="444">
        <v>50</v>
      </c>
      <c r="M62" s="445">
        <f t="shared" si="1"/>
        <v>1</v>
      </c>
      <c r="N62" s="430">
        <v>0</v>
      </c>
      <c r="O62" s="445">
        <f t="shared" si="4"/>
        <v>0</v>
      </c>
      <c r="P62" s="444">
        <f t="shared" si="5"/>
        <v>50</v>
      </c>
      <c r="Q62" s="455"/>
      <c r="R62" s="453">
        <f t="shared" si="6"/>
        <v>251</v>
      </c>
    </row>
    <row r="63" s="397" customFormat="1" ht="30" customHeight="1" spans="1:18">
      <c r="A63" s="426">
        <v>2010550</v>
      </c>
      <c r="B63" s="427"/>
      <c r="C63" s="427"/>
      <c r="D63" s="427" t="s">
        <v>202</v>
      </c>
      <c r="E63" s="429" t="s">
        <v>203</v>
      </c>
      <c r="F63" s="430">
        <f t="shared" si="7"/>
        <v>340.45</v>
      </c>
      <c r="G63" s="430">
        <f t="shared" si="8"/>
        <v>340.45</v>
      </c>
      <c r="H63" s="430">
        <v>340.45</v>
      </c>
      <c r="I63" s="430">
        <v>0</v>
      </c>
      <c r="J63" s="430">
        <v>0</v>
      </c>
      <c r="K63" s="430">
        <v>0</v>
      </c>
      <c r="L63" s="444">
        <v>257</v>
      </c>
      <c r="M63" s="445">
        <f t="shared" si="1"/>
        <v>0.754883242766926</v>
      </c>
      <c r="N63" s="430">
        <v>328</v>
      </c>
      <c r="O63" s="445">
        <f t="shared" si="4"/>
        <v>0.783536585365854</v>
      </c>
      <c r="P63" s="444">
        <f t="shared" si="5"/>
        <v>-71</v>
      </c>
      <c r="Q63" s="455"/>
      <c r="R63" s="453">
        <f t="shared" si="6"/>
        <v>1536.88841982813</v>
      </c>
    </row>
    <row r="64" s="397" customFormat="1" ht="30" hidden="1" customHeight="1" spans="1:18">
      <c r="A64" s="426">
        <v>2010599</v>
      </c>
      <c r="B64" s="427"/>
      <c r="C64" s="427"/>
      <c r="D64" s="427" t="s">
        <v>204</v>
      </c>
      <c r="E64" s="429" t="s">
        <v>233</v>
      </c>
      <c r="F64" s="430">
        <f t="shared" si="7"/>
        <v>0</v>
      </c>
      <c r="G64" s="430">
        <f t="shared" si="8"/>
        <v>0</v>
      </c>
      <c r="H64" s="430">
        <v>0</v>
      </c>
      <c r="I64" s="430">
        <v>0</v>
      </c>
      <c r="J64" s="430">
        <v>0</v>
      </c>
      <c r="K64" s="430">
        <v>0</v>
      </c>
      <c r="L64" s="444">
        <v>0</v>
      </c>
      <c r="M64" s="445">
        <f t="shared" si="1"/>
        <v>0</v>
      </c>
      <c r="N64" s="430">
        <v>0</v>
      </c>
      <c r="O64" s="445">
        <f t="shared" si="4"/>
        <v>0</v>
      </c>
      <c r="P64" s="444">
        <f t="shared" si="5"/>
        <v>0</v>
      </c>
      <c r="Q64" s="455"/>
      <c r="R64" s="453">
        <f t="shared" si="6"/>
        <v>0</v>
      </c>
    </row>
    <row r="65" s="397" customFormat="1" ht="30" customHeight="1" spans="1:18">
      <c r="A65" s="426">
        <v>20106</v>
      </c>
      <c r="B65" s="427" t="s">
        <v>85</v>
      </c>
      <c r="C65" s="427" t="s">
        <v>194</v>
      </c>
      <c r="D65" s="428"/>
      <c r="E65" s="429" t="s">
        <v>234</v>
      </c>
      <c r="F65" s="430">
        <f t="shared" si="7"/>
        <v>20132.97</v>
      </c>
      <c r="G65" s="430">
        <f t="shared" si="8"/>
        <v>20132.97</v>
      </c>
      <c r="H65" s="430">
        <v>20132.97</v>
      </c>
      <c r="I65" s="430">
        <v>0</v>
      </c>
      <c r="J65" s="430">
        <v>0</v>
      </c>
      <c r="K65" s="430">
        <v>0</v>
      </c>
      <c r="L65" s="444">
        <v>6451</v>
      </c>
      <c r="M65" s="445">
        <f t="shared" si="1"/>
        <v>0.320419689693076</v>
      </c>
      <c r="N65" s="430">
        <v>5800</v>
      </c>
      <c r="O65" s="445">
        <f t="shared" si="4"/>
        <v>1.11224137931034</v>
      </c>
      <c r="P65" s="444">
        <f t="shared" si="5"/>
        <v>651</v>
      </c>
      <c r="Q65" s="455"/>
      <c r="R65" s="453">
        <f t="shared" si="6"/>
        <v>73302.342661069</v>
      </c>
    </row>
    <row r="66" s="397" customFormat="1" ht="30" customHeight="1" spans="1:18">
      <c r="A66" s="426">
        <v>2010601</v>
      </c>
      <c r="B66" s="427"/>
      <c r="C66" s="427"/>
      <c r="D66" s="427" t="s">
        <v>183</v>
      </c>
      <c r="E66" s="429" t="s">
        <v>185</v>
      </c>
      <c r="F66" s="430">
        <f t="shared" si="7"/>
        <v>4579.97</v>
      </c>
      <c r="G66" s="430">
        <f t="shared" si="8"/>
        <v>4579.97</v>
      </c>
      <c r="H66" s="430">
        <v>4579.97</v>
      </c>
      <c r="I66" s="430">
        <v>0</v>
      </c>
      <c r="J66" s="430">
        <v>0</v>
      </c>
      <c r="K66" s="430">
        <v>0</v>
      </c>
      <c r="L66" s="444">
        <v>4070</v>
      </c>
      <c r="M66" s="445">
        <f t="shared" si="1"/>
        <v>0.88865210907495</v>
      </c>
      <c r="N66" s="430">
        <v>3702</v>
      </c>
      <c r="O66" s="445">
        <f t="shared" si="4"/>
        <v>1.09940572663425</v>
      </c>
      <c r="P66" s="444">
        <f t="shared" si="5"/>
        <v>368</v>
      </c>
      <c r="Q66" s="455"/>
      <c r="R66" s="453">
        <f t="shared" si="6"/>
        <v>21881.8980578357</v>
      </c>
    </row>
    <row r="67" s="397" customFormat="1" ht="30" customHeight="1" spans="1:18">
      <c r="A67" s="426">
        <v>2010602</v>
      </c>
      <c r="B67" s="427"/>
      <c r="C67" s="427"/>
      <c r="D67" s="427" t="s">
        <v>186</v>
      </c>
      <c r="E67" s="429" t="s">
        <v>187</v>
      </c>
      <c r="F67" s="430">
        <f t="shared" si="7"/>
        <v>1863</v>
      </c>
      <c r="G67" s="430">
        <f t="shared" si="8"/>
        <v>1863</v>
      </c>
      <c r="H67" s="430">
        <v>1863</v>
      </c>
      <c r="I67" s="430">
        <v>0</v>
      </c>
      <c r="J67" s="430">
        <v>0</v>
      </c>
      <c r="K67" s="430">
        <v>0</v>
      </c>
      <c r="L67" s="444">
        <v>1198</v>
      </c>
      <c r="M67" s="445">
        <f t="shared" si="1"/>
        <v>0.643048845947397</v>
      </c>
      <c r="N67" s="430">
        <v>898</v>
      </c>
      <c r="O67" s="445">
        <f t="shared" si="4"/>
        <v>1.33407572383074</v>
      </c>
      <c r="P67" s="444">
        <f t="shared" si="5"/>
        <v>300</v>
      </c>
      <c r="Q67" s="455"/>
      <c r="R67" s="453">
        <f t="shared" si="6"/>
        <v>7986.97712456978</v>
      </c>
    </row>
    <row r="68" s="397" customFormat="1" ht="30" hidden="1" customHeight="1" spans="1:18">
      <c r="A68" s="426">
        <v>2010603</v>
      </c>
      <c r="B68" s="427"/>
      <c r="C68" s="427"/>
      <c r="D68" s="427" t="s">
        <v>188</v>
      </c>
      <c r="E68" s="429" t="s">
        <v>189</v>
      </c>
      <c r="F68" s="430">
        <f t="shared" si="7"/>
        <v>0</v>
      </c>
      <c r="G68" s="430">
        <f t="shared" si="8"/>
        <v>0</v>
      </c>
      <c r="H68" s="430">
        <v>0</v>
      </c>
      <c r="I68" s="430">
        <v>0</v>
      </c>
      <c r="J68" s="430">
        <v>0</v>
      </c>
      <c r="K68" s="430">
        <v>0</v>
      </c>
      <c r="L68" s="444">
        <v>0</v>
      </c>
      <c r="M68" s="445">
        <f t="shared" si="1"/>
        <v>0</v>
      </c>
      <c r="N68" s="430">
        <v>0</v>
      </c>
      <c r="O68" s="445">
        <f t="shared" si="4"/>
        <v>0</v>
      </c>
      <c r="P68" s="444">
        <f t="shared" si="5"/>
        <v>0</v>
      </c>
      <c r="Q68" s="455"/>
      <c r="R68" s="453">
        <f t="shared" si="6"/>
        <v>0</v>
      </c>
    </row>
    <row r="69" s="397" customFormat="1" ht="30" hidden="1" customHeight="1" spans="1:18">
      <c r="A69" s="426">
        <v>2010604</v>
      </c>
      <c r="B69" s="427"/>
      <c r="C69" s="427"/>
      <c r="D69" s="427" t="s">
        <v>190</v>
      </c>
      <c r="E69" s="429" t="s">
        <v>235</v>
      </c>
      <c r="F69" s="430">
        <f t="shared" si="7"/>
        <v>0</v>
      </c>
      <c r="G69" s="430">
        <f t="shared" si="8"/>
        <v>0</v>
      </c>
      <c r="H69" s="430">
        <v>0</v>
      </c>
      <c r="I69" s="430">
        <v>0</v>
      </c>
      <c r="J69" s="430">
        <v>0</v>
      </c>
      <c r="K69" s="430">
        <v>0</v>
      </c>
      <c r="L69" s="444">
        <v>0</v>
      </c>
      <c r="M69" s="445">
        <f t="shared" si="1"/>
        <v>0</v>
      </c>
      <c r="N69" s="430">
        <v>0</v>
      </c>
      <c r="O69" s="445">
        <f t="shared" si="4"/>
        <v>0</v>
      </c>
      <c r="P69" s="444">
        <f t="shared" si="5"/>
        <v>0</v>
      </c>
      <c r="Q69" s="455"/>
      <c r="R69" s="453">
        <f t="shared" si="6"/>
        <v>0</v>
      </c>
    </row>
    <row r="70" s="397" customFormat="1" ht="30" customHeight="1" spans="1:18">
      <c r="A70" s="426">
        <v>2010605</v>
      </c>
      <c r="B70" s="427"/>
      <c r="C70" s="427"/>
      <c r="D70" s="427" t="s">
        <v>192</v>
      </c>
      <c r="E70" s="429" t="s">
        <v>236</v>
      </c>
      <c r="F70" s="430">
        <f t="shared" si="7"/>
        <v>85</v>
      </c>
      <c r="G70" s="430">
        <f t="shared" si="8"/>
        <v>85</v>
      </c>
      <c r="H70" s="430">
        <v>85</v>
      </c>
      <c r="I70" s="430">
        <v>0</v>
      </c>
      <c r="J70" s="430">
        <v>0</v>
      </c>
      <c r="K70" s="430">
        <v>0</v>
      </c>
      <c r="L70" s="444">
        <v>23</v>
      </c>
      <c r="M70" s="445">
        <f t="shared" si="1"/>
        <v>0.270588235294118</v>
      </c>
      <c r="N70" s="430">
        <v>7</v>
      </c>
      <c r="O70" s="445">
        <f t="shared" si="4"/>
        <v>3.28571428571429</v>
      </c>
      <c r="P70" s="444">
        <f t="shared" si="5"/>
        <v>16</v>
      </c>
      <c r="Q70" s="455"/>
      <c r="R70" s="453">
        <f t="shared" si="6"/>
        <v>304.556302521008</v>
      </c>
    </row>
    <row r="71" s="397" customFormat="1" ht="30" customHeight="1" spans="1:18">
      <c r="A71" s="426">
        <v>2010606</v>
      </c>
      <c r="B71" s="427"/>
      <c r="C71" s="427"/>
      <c r="D71" s="427" t="s">
        <v>194</v>
      </c>
      <c r="E71" s="429" t="s">
        <v>237</v>
      </c>
      <c r="F71" s="430">
        <f t="shared" si="7"/>
        <v>250</v>
      </c>
      <c r="G71" s="430">
        <f t="shared" si="8"/>
        <v>250</v>
      </c>
      <c r="H71" s="430">
        <v>250</v>
      </c>
      <c r="I71" s="430">
        <v>0</v>
      </c>
      <c r="J71" s="430">
        <v>0</v>
      </c>
      <c r="K71" s="430">
        <v>0</v>
      </c>
      <c r="L71" s="444">
        <v>154</v>
      </c>
      <c r="M71" s="445">
        <f t="shared" ref="M71:M134" si="9">IF(F71=0,0,L71/F71)</f>
        <v>0.616</v>
      </c>
      <c r="N71" s="430">
        <v>31</v>
      </c>
      <c r="O71" s="445">
        <f t="shared" si="4"/>
        <v>4.96774193548387</v>
      </c>
      <c r="P71" s="444">
        <f t="shared" si="5"/>
        <v>123</v>
      </c>
      <c r="Q71" s="455"/>
      <c r="R71" s="453">
        <f t="shared" si="6"/>
        <v>1063.58374193548</v>
      </c>
    </row>
    <row r="72" s="397" customFormat="1" ht="30" customHeight="1" spans="1:18">
      <c r="A72" s="426">
        <v>2010607</v>
      </c>
      <c r="B72" s="427"/>
      <c r="C72" s="427"/>
      <c r="D72" s="427" t="s">
        <v>196</v>
      </c>
      <c r="E72" s="429" t="s">
        <v>238</v>
      </c>
      <c r="F72" s="430">
        <f t="shared" si="7"/>
        <v>2955</v>
      </c>
      <c r="G72" s="430">
        <f t="shared" si="8"/>
        <v>2955</v>
      </c>
      <c r="H72" s="430">
        <v>2955</v>
      </c>
      <c r="I72" s="430">
        <v>0</v>
      </c>
      <c r="J72" s="430">
        <v>0</v>
      </c>
      <c r="K72" s="430">
        <v>0</v>
      </c>
      <c r="L72" s="444">
        <v>255</v>
      </c>
      <c r="M72" s="445">
        <f t="shared" si="9"/>
        <v>0.0862944162436548</v>
      </c>
      <c r="N72" s="430">
        <v>0</v>
      </c>
      <c r="O72" s="445">
        <f t="shared" ref="O72:O135" si="10">IF(N72=0,0,L72/N72)</f>
        <v>0</v>
      </c>
      <c r="P72" s="444">
        <f t="shared" ref="P72:P135" si="11">L72-N72</f>
        <v>255</v>
      </c>
      <c r="Q72" s="455"/>
      <c r="R72" s="453">
        <f t="shared" ref="R72:R135" si="12">F72+G72+H72+L72+M72+N72+O72+P72</f>
        <v>9375.08629441624</v>
      </c>
    </row>
    <row r="73" s="397" customFormat="1" ht="30" hidden="1" customHeight="1" spans="1:18">
      <c r="A73" s="426">
        <v>2010608</v>
      </c>
      <c r="B73" s="427"/>
      <c r="C73" s="427"/>
      <c r="D73" s="427" t="s">
        <v>198</v>
      </c>
      <c r="E73" s="429" t="s">
        <v>239</v>
      </c>
      <c r="F73" s="430">
        <f t="shared" ref="F73:F136" si="13">G73+K73</f>
        <v>0</v>
      </c>
      <c r="G73" s="430">
        <f t="shared" ref="G73:G136" si="14">H73+I73+J73</f>
        <v>0</v>
      </c>
      <c r="H73" s="430">
        <v>0</v>
      </c>
      <c r="I73" s="430">
        <v>0</v>
      </c>
      <c r="J73" s="430">
        <v>0</v>
      </c>
      <c r="K73" s="430">
        <v>0</v>
      </c>
      <c r="L73" s="444">
        <v>0</v>
      </c>
      <c r="M73" s="445">
        <f t="shared" si="9"/>
        <v>0</v>
      </c>
      <c r="N73" s="430">
        <v>0</v>
      </c>
      <c r="O73" s="445">
        <f t="shared" si="10"/>
        <v>0</v>
      </c>
      <c r="P73" s="444">
        <f t="shared" si="11"/>
        <v>0</v>
      </c>
      <c r="Q73" s="455"/>
      <c r="R73" s="453">
        <f t="shared" si="12"/>
        <v>0</v>
      </c>
    </row>
    <row r="74" s="397" customFormat="1" ht="30" hidden="1" customHeight="1" spans="1:18">
      <c r="A74" s="426">
        <v>2010650</v>
      </c>
      <c r="B74" s="427"/>
      <c r="C74" s="427"/>
      <c r="D74" s="427" t="s">
        <v>202</v>
      </c>
      <c r="E74" s="429" t="s">
        <v>203</v>
      </c>
      <c r="F74" s="430">
        <f t="shared" si="13"/>
        <v>0</v>
      </c>
      <c r="G74" s="430">
        <f t="shared" si="14"/>
        <v>0</v>
      </c>
      <c r="H74" s="430">
        <v>0</v>
      </c>
      <c r="I74" s="430">
        <v>0</v>
      </c>
      <c r="J74" s="430">
        <v>0</v>
      </c>
      <c r="K74" s="430">
        <v>0</v>
      </c>
      <c r="L74" s="444">
        <v>0</v>
      </c>
      <c r="M74" s="445">
        <f t="shared" si="9"/>
        <v>0</v>
      </c>
      <c r="N74" s="430">
        <v>0</v>
      </c>
      <c r="O74" s="445">
        <f t="shared" si="10"/>
        <v>0</v>
      </c>
      <c r="P74" s="444">
        <f t="shared" si="11"/>
        <v>0</v>
      </c>
      <c r="Q74" s="456"/>
      <c r="R74" s="453">
        <f t="shared" si="12"/>
        <v>0</v>
      </c>
    </row>
    <row r="75" s="397" customFormat="1" ht="30" customHeight="1" spans="1:18">
      <c r="A75" s="426">
        <v>2010699</v>
      </c>
      <c r="B75" s="427"/>
      <c r="C75" s="427"/>
      <c r="D75" s="427" t="s">
        <v>204</v>
      </c>
      <c r="E75" s="429" t="s">
        <v>240</v>
      </c>
      <c r="F75" s="430">
        <f t="shared" si="13"/>
        <v>10400</v>
      </c>
      <c r="G75" s="430">
        <f t="shared" si="14"/>
        <v>10400</v>
      </c>
      <c r="H75" s="430">
        <v>10400</v>
      </c>
      <c r="I75" s="430">
        <v>0</v>
      </c>
      <c r="J75" s="430">
        <v>0</v>
      </c>
      <c r="K75" s="430">
        <v>0</v>
      </c>
      <c r="L75" s="444">
        <v>751</v>
      </c>
      <c r="M75" s="445">
        <f t="shared" si="9"/>
        <v>0.0722115384615385</v>
      </c>
      <c r="N75" s="430">
        <v>1162</v>
      </c>
      <c r="O75" s="445">
        <f t="shared" si="10"/>
        <v>0.646299483648881</v>
      </c>
      <c r="P75" s="444">
        <f t="shared" si="11"/>
        <v>-411</v>
      </c>
      <c r="Q75" s="455"/>
      <c r="R75" s="453">
        <f t="shared" si="12"/>
        <v>32702.7185110221</v>
      </c>
    </row>
    <row r="76" s="397" customFormat="1" ht="30" customHeight="1" spans="1:18">
      <c r="A76" s="426">
        <v>20107</v>
      </c>
      <c r="B76" s="432" t="s">
        <v>85</v>
      </c>
      <c r="C76" s="432" t="s">
        <v>196</v>
      </c>
      <c r="D76" s="457"/>
      <c r="E76" s="433" t="s">
        <v>241</v>
      </c>
      <c r="F76" s="430">
        <f t="shared" si="13"/>
        <v>208534.35</v>
      </c>
      <c r="G76" s="430">
        <f t="shared" si="14"/>
        <v>208534.35</v>
      </c>
      <c r="H76" s="430">
        <v>208534.35</v>
      </c>
      <c r="I76" s="430">
        <v>0</v>
      </c>
      <c r="J76" s="430">
        <v>0</v>
      </c>
      <c r="K76" s="430">
        <v>0</v>
      </c>
      <c r="L76" s="444">
        <v>91819</v>
      </c>
      <c r="M76" s="445">
        <f t="shared" si="9"/>
        <v>0.440306357202063</v>
      </c>
      <c r="N76" s="430">
        <v>135029</v>
      </c>
      <c r="O76" s="445">
        <f t="shared" si="10"/>
        <v>0.6799946678121</v>
      </c>
      <c r="P76" s="444">
        <f t="shared" si="11"/>
        <v>-43210</v>
      </c>
      <c r="Q76" s="455"/>
      <c r="R76" s="453">
        <f t="shared" si="12"/>
        <v>809242.170301025</v>
      </c>
    </row>
    <row r="77" s="397" customFormat="1" ht="30" customHeight="1" spans="1:18">
      <c r="A77" s="426">
        <v>2010701</v>
      </c>
      <c r="B77" s="432"/>
      <c r="C77" s="432"/>
      <c r="D77" s="432" t="s">
        <v>183</v>
      </c>
      <c r="E77" s="433" t="s">
        <v>185</v>
      </c>
      <c r="F77" s="430">
        <f t="shared" si="13"/>
        <v>82034.35</v>
      </c>
      <c r="G77" s="430">
        <f t="shared" si="14"/>
        <v>82034.35</v>
      </c>
      <c r="H77" s="430">
        <v>82034.35</v>
      </c>
      <c r="I77" s="430">
        <v>0</v>
      </c>
      <c r="J77" s="430">
        <v>0</v>
      </c>
      <c r="K77" s="430">
        <v>0</v>
      </c>
      <c r="L77" s="444">
        <v>55066</v>
      </c>
      <c r="M77" s="445">
        <f t="shared" si="9"/>
        <v>0.671255394843745</v>
      </c>
      <c r="N77" s="430">
        <v>43917</v>
      </c>
      <c r="O77" s="445">
        <f t="shared" si="10"/>
        <v>1.25386524580459</v>
      </c>
      <c r="P77" s="444">
        <f t="shared" si="11"/>
        <v>11149</v>
      </c>
      <c r="Q77" s="455"/>
      <c r="R77" s="453">
        <f t="shared" si="12"/>
        <v>356236.975120641</v>
      </c>
    </row>
    <row r="78" s="397" customFormat="1" ht="68.25" customHeight="1" spans="1:18">
      <c r="A78" s="426">
        <v>2010702</v>
      </c>
      <c r="B78" s="432"/>
      <c r="C78" s="432"/>
      <c r="D78" s="432" t="s">
        <v>186</v>
      </c>
      <c r="E78" s="433" t="s">
        <v>242</v>
      </c>
      <c r="F78" s="430">
        <f t="shared" si="13"/>
        <v>38806.3</v>
      </c>
      <c r="G78" s="430">
        <f t="shared" si="14"/>
        <v>38806.3</v>
      </c>
      <c r="H78" s="430">
        <v>38806.3</v>
      </c>
      <c r="I78" s="430">
        <v>0</v>
      </c>
      <c r="J78" s="430">
        <v>0</v>
      </c>
      <c r="K78" s="430">
        <v>0</v>
      </c>
      <c r="L78" s="444">
        <v>22670</v>
      </c>
      <c r="M78" s="445">
        <f t="shared" si="9"/>
        <v>0.584183495978746</v>
      </c>
      <c r="N78" s="430">
        <v>1</v>
      </c>
      <c r="O78" s="445">
        <f t="shared" si="10"/>
        <v>22670</v>
      </c>
      <c r="P78" s="444">
        <f t="shared" si="11"/>
        <v>22669</v>
      </c>
      <c r="Q78" s="458" t="s">
        <v>243</v>
      </c>
      <c r="R78" s="453">
        <f t="shared" si="12"/>
        <v>184429.484183496</v>
      </c>
    </row>
    <row r="79" s="397" customFormat="1" ht="30" hidden="1" customHeight="1" spans="1:18">
      <c r="A79" s="426">
        <v>2010703</v>
      </c>
      <c r="B79" s="432"/>
      <c r="C79" s="432"/>
      <c r="D79" s="432" t="s">
        <v>188</v>
      </c>
      <c r="E79" s="433" t="s">
        <v>189</v>
      </c>
      <c r="F79" s="430">
        <f t="shared" si="13"/>
        <v>0</v>
      </c>
      <c r="G79" s="430">
        <f t="shared" si="14"/>
        <v>0</v>
      </c>
      <c r="H79" s="430">
        <v>0</v>
      </c>
      <c r="I79" s="430">
        <v>0</v>
      </c>
      <c r="J79" s="430">
        <v>0</v>
      </c>
      <c r="K79" s="430">
        <v>0</v>
      </c>
      <c r="L79" s="444">
        <v>0</v>
      </c>
      <c r="M79" s="445">
        <f t="shared" si="9"/>
        <v>0</v>
      </c>
      <c r="N79" s="430">
        <v>0</v>
      </c>
      <c r="O79" s="445">
        <f t="shared" si="10"/>
        <v>0</v>
      </c>
      <c r="P79" s="444">
        <f t="shared" si="11"/>
        <v>0</v>
      </c>
      <c r="Q79" s="455"/>
      <c r="R79" s="453">
        <f t="shared" si="12"/>
        <v>0</v>
      </c>
    </row>
    <row r="80" s="397" customFormat="1" ht="30" customHeight="1" spans="1:18">
      <c r="A80" s="426">
        <v>2010704</v>
      </c>
      <c r="B80" s="432"/>
      <c r="C80" s="432"/>
      <c r="D80" s="432" t="s">
        <v>190</v>
      </c>
      <c r="E80" s="433" t="s">
        <v>244</v>
      </c>
      <c r="F80" s="430">
        <f t="shared" si="13"/>
        <v>72.6</v>
      </c>
      <c r="G80" s="430">
        <f t="shared" si="14"/>
        <v>72.6</v>
      </c>
      <c r="H80" s="430">
        <v>72.6</v>
      </c>
      <c r="I80" s="430">
        <v>0</v>
      </c>
      <c r="J80" s="430">
        <v>0</v>
      </c>
      <c r="K80" s="430">
        <v>0</v>
      </c>
      <c r="L80" s="444">
        <v>230</v>
      </c>
      <c r="M80" s="445">
        <f t="shared" si="9"/>
        <v>3.16804407713499</v>
      </c>
      <c r="N80" s="430">
        <v>228</v>
      </c>
      <c r="O80" s="445">
        <f t="shared" si="10"/>
        <v>1.00877192982456</v>
      </c>
      <c r="P80" s="444">
        <f t="shared" si="11"/>
        <v>2</v>
      </c>
      <c r="Q80" s="455"/>
      <c r="R80" s="453">
        <f t="shared" si="12"/>
        <v>681.976816006959</v>
      </c>
    </row>
    <row r="81" s="397" customFormat="1" ht="30" customHeight="1" spans="1:18">
      <c r="A81" s="426">
        <v>2010705</v>
      </c>
      <c r="B81" s="432"/>
      <c r="C81" s="432"/>
      <c r="D81" s="432" t="s">
        <v>192</v>
      </c>
      <c r="E81" s="433" t="s">
        <v>245</v>
      </c>
      <c r="F81" s="430">
        <f t="shared" si="13"/>
        <v>3121.1</v>
      </c>
      <c r="G81" s="430">
        <f t="shared" si="14"/>
        <v>3121.1</v>
      </c>
      <c r="H81" s="430">
        <v>3121.1</v>
      </c>
      <c r="I81" s="430">
        <v>0</v>
      </c>
      <c r="J81" s="430">
        <v>0</v>
      </c>
      <c r="K81" s="430">
        <v>0</v>
      </c>
      <c r="L81" s="444">
        <v>44</v>
      </c>
      <c r="M81" s="445">
        <f t="shared" si="9"/>
        <v>0.0140975937970587</v>
      </c>
      <c r="N81" s="430">
        <v>0</v>
      </c>
      <c r="O81" s="445">
        <f t="shared" si="10"/>
        <v>0</v>
      </c>
      <c r="P81" s="444">
        <f t="shared" si="11"/>
        <v>44</v>
      </c>
      <c r="Q81" s="455"/>
      <c r="R81" s="453">
        <f t="shared" si="12"/>
        <v>9451.3140975938</v>
      </c>
    </row>
    <row r="82" s="397" customFormat="1" ht="30" customHeight="1" spans="1:18">
      <c r="A82" s="426">
        <v>2010706</v>
      </c>
      <c r="B82" s="432"/>
      <c r="C82" s="432"/>
      <c r="D82" s="432" t="s">
        <v>194</v>
      </c>
      <c r="E82" s="433" t="s">
        <v>246</v>
      </c>
      <c r="F82" s="430">
        <f t="shared" si="13"/>
        <v>18000</v>
      </c>
      <c r="G82" s="430">
        <f t="shared" si="14"/>
        <v>18000</v>
      </c>
      <c r="H82" s="430">
        <v>18000</v>
      </c>
      <c r="I82" s="430">
        <v>0</v>
      </c>
      <c r="J82" s="430">
        <v>0</v>
      </c>
      <c r="K82" s="430">
        <v>0</v>
      </c>
      <c r="L82" s="444">
        <v>7827</v>
      </c>
      <c r="M82" s="445">
        <f t="shared" si="9"/>
        <v>0.434833333333333</v>
      </c>
      <c r="N82" s="430">
        <v>16720</v>
      </c>
      <c r="O82" s="445">
        <f t="shared" si="10"/>
        <v>0.468122009569378</v>
      </c>
      <c r="P82" s="444">
        <f t="shared" si="11"/>
        <v>-8893</v>
      </c>
      <c r="Q82" s="455"/>
      <c r="R82" s="453">
        <f t="shared" si="12"/>
        <v>69654.9029553429</v>
      </c>
    </row>
    <row r="83" s="397" customFormat="1" ht="30" hidden="1" customHeight="1" spans="1:18">
      <c r="A83" s="426">
        <v>2010707</v>
      </c>
      <c r="B83" s="427"/>
      <c r="C83" s="427"/>
      <c r="D83" s="427" t="s">
        <v>196</v>
      </c>
      <c r="E83" s="429" t="s">
        <v>247</v>
      </c>
      <c r="F83" s="430">
        <f t="shared" si="13"/>
        <v>0</v>
      </c>
      <c r="G83" s="430">
        <f t="shared" si="14"/>
        <v>0</v>
      </c>
      <c r="H83" s="430">
        <v>0</v>
      </c>
      <c r="I83" s="430">
        <v>0</v>
      </c>
      <c r="J83" s="430">
        <v>0</v>
      </c>
      <c r="K83" s="430">
        <v>0</v>
      </c>
      <c r="L83" s="444">
        <v>0</v>
      </c>
      <c r="M83" s="445">
        <f t="shared" si="9"/>
        <v>0</v>
      </c>
      <c r="N83" s="430">
        <v>0</v>
      </c>
      <c r="O83" s="445">
        <f t="shared" si="10"/>
        <v>0</v>
      </c>
      <c r="P83" s="444">
        <f t="shared" si="11"/>
        <v>0</v>
      </c>
      <c r="Q83" s="455"/>
      <c r="R83" s="453">
        <f t="shared" si="12"/>
        <v>0</v>
      </c>
    </row>
    <row r="84" s="397" customFormat="1" ht="30" hidden="1" customHeight="1" spans="1:18">
      <c r="A84" s="426">
        <v>2010708</v>
      </c>
      <c r="B84" s="427"/>
      <c r="C84" s="427"/>
      <c r="D84" s="427" t="s">
        <v>198</v>
      </c>
      <c r="E84" s="429" t="s">
        <v>248</v>
      </c>
      <c r="F84" s="430">
        <f t="shared" si="13"/>
        <v>0</v>
      </c>
      <c r="G84" s="430">
        <f t="shared" si="14"/>
        <v>0</v>
      </c>
      <c r="H84" s="430">
        <v>0</v>
      </c>
      <c r="I84" s="430">
        <v>0</v>
      </c>
      <c r="J84" s="430">
        <v>0</v>
      </c>
      <c r="K84" s="430">
        <v>0</v>
      </c>
      <c r="L84" s="444">
        <v>0</v>
      </c>
      <c r="M84" s="445">
        <f t="shared" si="9"/>
        <v>0</v>
      </c>
      <c r="N84" s="430">
        <v>0</v>
      </c>
      <c r="O84" s="445">
        <f t="shared" si="10"/>
        <v>0</v>
      </c>
      <c r="P84" s="444">
        <f t="shared" si="11"/>
        <v>0</v>
      </c>
      <c r="Q84" s="455"/>
      <c r="R84" s="453">
        <f t="shared" si="12"/>
        <v>0</v>
      </c>
    </row>
    <row r="85" s="397" customFormat="1" ht="30" hidden="1" customHeight="1" spans="1:18">
      <c r="A85" s="426">
        <v>2010709</v>
      </c>
      <c r="B85" s="427"/>
      <c r="C85" s="427"/>
      <c r="D85" s="427" t="s">
        <v>200</v>
      </c>
      <c r="E85" s="429" t="s">
        <v>238</v>
      </c>
      <c r="F85" s="430">
        <f t="shared" si="13"/>
        <v>0</v>
      </c>
      <c r="G85" s="430">
        <f t="shared" si="14"/>
        <v>0</v>
      </c>
      <c r="H85" s="430">
        <v>0</v>
      </c>
      <c r="I85" s="430">
        <v>0</v>
      </c>
      <c r="J85" s="430">
        <v>0</v>
      </c>
      <c r="K85" s="430">
        <v>0</v>
      </c>
      <c r="L85" s="444">
        <v>0</v>
      </c>
      <c r="M85" s="445">
        <f t="shared" si="9"/>
        <v>0</v>
      </c>
      <c r="N85" s="430">
        <v>86</v>
      </c>
      <c r="O85" s="445">
        <f t="shared" si="10"/>
        <v>0</v>
      </c>
      <c r="P85" s="444">
        <f t="shared" si="11"/>
        <v>-86</v>
      </c>
      <c r="Q85" s="455"/>
      <c r="R85" s="453">
        <f t="shared" si="12"/>
        <v>0</v>
      </c>
    </row>
    <row r="86" s="397" customFormat="1" ht="30" hidden="1" customHeight="1" spans="1:18">
      <c r="A86" s="426">
        <v>2010750</v>
      </c>
      <c r="B86" s="427"/>
      <c r="C86" s="427"/>
      <c r="D86" s="427" t="s">
        <v>202</v>
      </c>
      <c r="E86" s="429" t="s">
        <v>203</v>
      </c>
      <c r="F86" s="430">
        <f t="shared" si="13"/>
        <v>0</v>
      </c>
      <c r="G86" s="430">
        <f t="shared" si="14"/>
        <v>0</v>
      </c>
      <c r="H86" s="430">
        <v>0</v>
      </c>
      <c r="I86" s="430">
        <v>0</v>
      </c>
      <c r="J86" s="430">
        <v>0</v>
      </c>
      <c r="K86" s="430">
        <v>0</v>
      </c>
      <c r="L86" s="444">
        <v>0</v>
      </c>
      <c r="M86" s="445">
        <f t="shared" si="9"/>
        <v>0</v>
      </c>
      <c r="N86" s="430">
        <v>0</v>
      </c>
      <c r="O86" s="445">
        <f t="shared" si="10"/>
        <v>0</v>
      </c>
      <c r="P86" s="444">
        <f t="shared" si="11"/>
        <v>0</v>
      </c>
      <c r="Q86" s="455"/>
      <c r="R86" s="453">
        <f t="shared" si="12"/>
        <v>0</v>
      </c>
    </row>
    <row r="87" s="397" customFormat="1" ht="60.75" customHeight="1" spans="1:18">
      <c r="A87" s="426">
        <v>2010799</v>
      </c>
      <c r="B87" s="432"/>
      <c r="C87" s="432"/>
      <c r="D87" s="432" t="s">
        <v>204</v>
      </c>
      <c r="E87" s="433" t="s">
        <v>249</v>
      </c>
      <c r="F87" s="430">
        <f t="shared" si="13"/>
        <v>66500</v>
      </c>
      <c r="G87" s="430">
        <f t="shared" si="14"/>
        <v>66500</v>
      </c>
      <c r="H87" s="430">
        <v>66500</v>
      </c>
      <c r="I87" s="430">
        <v>0</v>
      </c>
      <c r="J87" s="430">
        <v>0</v>
      </c>
      <c r="K87" s="430">
        <v>0</v>
      </c>
      <c r="L87" s="444">
        <v>5982</v>
      </c>
      <c r="M87" s="445">
        <f t="shared" si="9"/>
        <v>0.0899548872180451</v>
      </c>
      <c r="N87" s="430">
        <v>74077</v>
      </c>
      <c r="O87" s="445">
        <f t="shared" si="10"/>
        <v>0.0807538102244961</v>
      </c>
      <c r="P87" s="444">
        <f t="shared" si="11"/>
        <v>-68095</v>
      </c>
      <c r="Q87" s="458" t="s">
        <v>250</v>
      </c>
      <c r="R87" s="453">
        <f t="shared" si="12"/>
        <v>211464.170708697</v>
      </c>
    </row>
    <row r="88" s="397" customFormat="1" ht="30" customHeight="1" spans="1:18">
      <c r="A88" s="426">
        <v>20108</v>
      </c>
      <c r="B88" s="427" t="s">
        <v>85</v>
      </c>
      <c r="C88" s="427" t="s">
        <v>198</v>
      </c>
      <c r="D88" s="428"/>
      <c r="E88" s="429" t="s">
        <v>251</v>
      </c>
      <c r="F88" s="430">
        <f t="shared" si="13"/>
        <v>5653.91</v>
      </c>
      <c r="G88" s="430">
        <f t="shared" si="14"/>
        <v>5653.91</v>
      </c>
      <c r="H88" s="430">
        <v>5653.91</v>
      </c>
      <c r="I88" s="430">
        <v>0</v>
      </c>
      <c r="J88" s="430">
        <v>0</v>
      </c>
      <c r="K88" s="430">
        <v>0</v>
      </c>
      <c r="L88" s="444">
        <v>6031</v>
      </c>
      <c r="M88" s="445">
        <f t="shared" si="9"/>
        <v>1.06669543731683</v>
      </c>
      <c r="N88" s="430">
        <v>3953</v>
      </c>
      <c r="O88" s="445">
        <f t="shared" si="10"/>
        <v>1.52567670123956</v>
      </c>
      <c r="P88" s="444">
        <f t="shared" si="11"/>
        <v>2078</v>
      </c>
      <c r="Q88" s="455"/>
      <c r="R88" s="453">
        <f t="shared" si="12"/>
        <v>29026.3223721386</v>
      </c>
    </row>
    <row r="89" s="397" customFormat="1" ht="30" customHeight="1" spans="1:18">
      <c r="A89" s="426">
        <v>2010801</v>
      </c>
      <c r="B89" s="427"/>
      <c r="C89" s="427"/>
      <c r="D89" s="427" t="s">
        <v>183</v>
      </c>
      <c r="E89" s="429" t="s">
        <v>185</v>
      </c>
      <c r="F89" s="430">
        <f t="shared" si="13"/>
        <v>2690.91</v>
      </c>
      <c r="G89" s="430">
        <f t="shared" si="14"/>
        <v>2690.91</v>
      </c>
      <c r="H89" s="430">
        <v>2690.91</v>
      </c>
      <c r="I89" s="430">
        <v>0</v>
      </c>
      <c r="J89" s="430">
        <v>0</v>
      </c>
      <c r="K89" s="430">
        <v>0</v>
      </c>
      <c r="L89" s="444">
        <v>2326</v>
      </c>
      <c r="M89" s="445">
        <f t="shared" si="9"/>
        <v>0.864391599867703</v>
      </c>
      <c r="N89" s="430">
        <v>2133</v>
      </c>
      <c r="O89" s="445">
        <f t="shared" si="10"/>
        <v>1.09048288795124</v>
      </c>
      <c r="P89" s="444">
        <f t="shared" si="11"/>
        <v>193</v>
      </c>
      <c r="Q89" s="455"/>
      <c r="R89" s="453">
        <f t="shared" si="12"/>
        <v>12726.6848744878</v>
      </c>
    </row>
    <row r="90" s="397" customFormat="1" ht="30" hidden="1" customHeight="1" spans="1:18">
      <c r="A90" s="426">
        <v>2010802</v>
      </c>
      <c r="B90" s="427"/>
      <c r="C90" s="427"/>
      <c r="D90" s="427" t="s">
        <v>186</v>
      </c>
      <c r="E90" s="429" t="s">
        <v>187</v>
      </c>
      <c r="F90" s="430">
        <f t="shared" si="13"/>
        <v>0</v>
      </c>
      <c r="G90" s="430">
        <f t="shared" si="14"/>
        <v>0</v>
      </c>
      <c r="H90" s="430">
        <v>0</v>
      </c>
      <c r="I90" s="430">
        <v>0</v>
      </c>
      <c r="J90" s="430">
        <v>0</v>
      </c>
      <c r="K90" s="430">
        <v>0</v>
      </c>
      <c r="L90" s="444">
        <v>0</v>
      </c>
      <c r="M90" s="445">
        <f t="shared" si="9"/>
        <v>0</v>
      </c>
      <c r="N90" s="430">
        <v>49</v>
      </c>
      <c r="O90" s="445">
        <f t="shared" si="10"/>
        <v>0</v>
      </c>
      <c r="P90" s="444">
        <f t="shared" si="11"/>
        <v>-49</v>
      </c>
      <c r="Q90" s="455"/>
      <c r="R90" s="453">
        <f t="shared" si="12"/>
        <v>0</v>
      </c>
    </row>
    <row r="91" s="397" customFormat="1" ht="30" hidden="1" customHeight="1" spans="1:18">
      <c r="A91" s="426">
        <v>2010803</v>
      </c>
      <c r="B91" s="427"/>
      <c r="C91" s="427"/>
      <c r="D91" s="427" t="s">
        <v>188</v>
      </c>
      <c r="E91" s="429" t="s">
        <v>189</v>
      </c>
      <c r="F91" s="430">
        <f t="shared" si="13"/>
        <v>0</v>
      </c>
      <c r="G91" s="430">
        <f t="shared" si="14"/>
        <v>0</v>
      </c>
      <c r="H91" s="430">
        <v>0</v>
      </c>
      <c r="I91" s="430">
        <v>0</v>
      </c>
      <c r="J91" s="430">
        <v>0</v>
      </c>
      <c r="K91" s="430">
        <v>0</v>
      </c>
      <c r="L91" s="444">
        <v>0</v>
      </c>
      <c r="M91" s="445">
        <f t="shared" si="9"/>
        <v>0</v>
      </c>
      <c r="N91" s="430">
        <v>0</v>
      </c>
      <c r="O91" s="445">
        <f t="shared" si="10"/>
        <v>0</v>
      </c>
      <c r="P91" s="444">
        <f t="shared" si="11"/>
        <v>0</v>
      </c>
      <c r="Q91" s="455"/>
      <c r="R91" s="453">
        <f t="shared" si="12"/>
        <v>0</v>
      </c>
    </row>
    <row r="92" s="397" customFormat="1" ht="30" customHeight="1" spans="1:18">
      <c r="A92" s="426">
        <v>2010804</v>
      </c>
      <c r="B92" s="427"/>
      <c r="C92" s="427"/>
      <c r="D92" s="427" t="s">
        <v>190</v>
      </c>
      <c r="E92" s="429" t="s">
        <v>252</v>
      </c>
      <c r="F92" s="430">
        <f t="shared" si="13"/>
        <v>2763</v>
      </c>
      <c r="G92" s="430">
        <f t="shared" si="14"/>
        <v>2763</v>
      </c>
      <c r="H92" s="430">
        <v>2763</v>
      </c>
      <c r="I92" s="430">
        <v>0</v>
      </c>
      <c r="J92" s="430">
        <v>0</v>
      </c>
      <c r="K92" s="430">
        <v>0</v>
      </c>
      <c r="L92" s="444">
        <v>2727</v>
      </c>
      <c r="M92" s="445">
        <f t="shared" si="9"/>
        <v>0.986970684039088</v>
      </c>
      <c r="N92" s="430">
        <v>1478</v>
      </c>
      <c r="O92" s="445">
        <f t="shared" si="10"/>
        <v>1.84506089309878</v>
      </c>
      <c r="P92" s="444">
        <f t="shared" si="11"/>
        <v>1249</v>
      </c>
      <c r="Q92" s="455"/>
      <c r="R92" s="453">
        <f t="shared" si="12"/>
        <v>13745.8320315771</v>
      </c>
    </row>
    <row r="93" s="397" customFormat="1" ht="30" hidden="1" customHeight="1" spans="1:18">
      <c r="A93" s="426">
        <v>2010805</v>
      </c>
      <c r="B93" s="427"/>
      <c r="C93" s="427"/>
      <c r="D93" s="427" t="s">
        <v>192</v>
      </c>
      <c r="E93" s="429" t="s">
        <v>253</v>
      </c>
      <c r="F93" s="430">
        <f t="shared" si="13"/>
        <v>0</v>
      </c>
      <c r="G93" s="430">
        <f t="shared" si="14"/>
        <v>0</v>
      </c>
      <c r="H93" s="430">
        <v>0</v>
      </c>
      <c r="I93" s="430">
        <v>0</v>
      </c>
      <c r="J93" s="430">
        <v>0</v>
      </c>
      <c r="K93" s="430">
        <v>0</v>
      </c>
      <c r="L93" s="444">
        <v>0</v>
      </c>
      <c r="M93" s="445">
        <f t="shared" si="9"/>
        <v>0</v>
      </c>
      <c r="N93" s="430">
        <v>0</v>
      </c>
      <c r="O93" s="445">
        <f t="shared" si="10"/>
        <v>0</v>
      </c>
      <c r="P93" s="444">
        <f t="shared" si="11"/>
        <v>0</v>
      </c>
      <c r="Q93" s="455"/>
      <c r="R93" s="453">
        <f t="shared" si="12"/>
        <v>0</v>
      </c>
    </row>
    <row r="94" s="397" customFormat="1" ht="30" customHeight="1" spans="1:18">
      <c r="A94" s="426">
        <v>2010806</v>
      </c>
      <c r="B94" s="427"/>
      <c r="C94" s="427"/>
      <c r="D94" s="427" t="s">
        <v>194</v>
      </c>
      <c r="E94" s="429" t="s">
        <v>238</v>
      </c>
      <c r="F94" s="430">
        <f t="shared" si="13"/>
        <v>200</v>
      </c>
      <c r="G94" s="430">
        <f t="shared" si="14"/>
        <v>200</v>
      </c>
      <c r="H94" s="430">
        <v>200</v>
      </c>
      <c r="I94" s="430">
        <v>0</v>
      </c>
      <c r="J94" s="430">
        <v>0</v>
      </c>
      <c r="K94" s="430">
        <v>0</v>
      </c>
      <c r="L94" s="444">
        <v>978</v>
      </c>
      <c r="M94" s="445">
        <f t="shared" si="9"/>
        <v>4.89</v>
      </c>
      <c r="N94" s="430">
        <v>293</v>
      </c>
      <c r="O94" s="445">
        <f t="shared" si="10"/>
        <v>3.33788395904437</v>
      </c>
      <c r="P94" s="444">
        <f t="shared" si="11"/>
        <v>685</v>
      </c>
      <c r="Q94" s="455"/>
      <c r="R94" s="453">
        <f t="shared" si="12"/>
        <v>2564.22788395904</v>
      </c>
    </row>
    <row r="95" s="397" customFormat="1" ht="30" hidden="1" customHeight="1" spans="1:18">
      <c r="A95" s="426">
        <v>2010850</v>
      </c>
      <c r="B95" s="427"/>
      <c r="C95" s="427"/>
      <c r="D95" s="427" t="s">
        <v>202</v>
      </c>
      <c r="E95" s="429" t="s">
        <v>203</v>
      </c>
      <c r="F95" s="430">
        <f t="shared" si="13"/>
        <v>0</v>
      </c>
      <c r="G95" s="430">
        <f t="shared" si="14"/>
        <v>0</v>
      </c>
      <c r="H95" s="430">
        <v>0</v>
      </c>
      <c r="I95" s="430">
        <v>0</v>
      </c>
      <c r="J95" s="430">
        <v>0</v>
      </c>
      <c r="K95" s="430">
        <v>0</v>
      </c>
      <c r="L95" s="444">
        <v>0</v>
      </c>
      <c r="M95" s="445">
        <f t="shared" si="9"/>
        <v>0</v>
      </c>
      <c r="N95" s="430">
        <v>0</v>
      </c>
      <c r="O95" s="445">
        <f t="shared" si="10"/>
        <v>0</v>
      </c>
      <c r="P95" s="444">
        <f t="shared" si="11"/>
        <v>0</v>
      </c>
      <c r="Q95" s="455"/>
      <c r="R95" s="453">
        <f t="shared" si="12"/>
        <v>0</v>
      </c>
    </row>
    <row r="96" s="397" customFormat="1" ht="30" hidden="1" customHeight="1" spans="1:18">
      <c r="A96" s="426">
        <v>2010899</v>
      </c>
      <c r="B96" s="427"/>
      <c r="C96" s="427"/>
      <c r="D96" s="427" t="s">
        <v>204</v>
      </c>
      <c r="E96" s="429" t="s">
        <v>254</v>
      </c>
      <c r="F96" s="430">
        <f t="shared" si="13"/>
        <v>0</v>
      </c>
      <c r="G96" s="430">
        <f t="shared" si="14"/>
        <v>0</v>
      </c>
      <c r="H96" s="430">
        <v>0</v>
      </c>
      <c r="I96" s="430">
        <v>0</v>
      </c>
      <c r="J96" s="430">
        <v>0</v>
      </c>
      <c r="K96" s="430">
        <v>0</v>
      </c>
      <c r="L96" s="444">
        <v>0</v>
      </c>
      <c r="M96" s="445">
        <f t="shared" si="9"/>
        <v>0</v>
      </c>
      <c r="N96" s="430">
        <v>0</v>
      </c>
      <c r="O96" s="445">
        <f t="shared" si="10"/>
        <v>0</v>
      </c>
      <c r="P96" s="444">
        <f t="shared" si="11"/>
        <v>0</v>
      </c>
      <c r="Q96" s="455"/>
      <c r="R96" s="453">
        <f t="shared" si="12"/>
        <v>0</v>
      </c>
    </row>
    <row r="97" s="397" customFormat="1" ht="30" hidden="1" customHeight="1" spans="1:18">
      <c r="A97" s="426">
        <v>20109</v>
      </c>
      <c r="B97" s="427" t="s">
        <v>85</v>
      </c>
      <c r="C97" s="427" t="s">
        <v>200</v>
      </c>
      <c r="D97" s="428"/>
      <c r="E97" s="429" t="s">
        <v>255</v>
      </c>
      <c r="F97" s="430">
        <f t="shared" si="13"/>
        <v>0</v>
      </c>
      <c r="G97" s="430">
        <f t="shared" si="14"/>
        <v>0</v>
      </c>
      <c r="H97" s="430">
        <v>0</v>
      </c>
      <c r="I97" s="430">
        <v>0</v>
      </c>
      <c r="J97" s="430">
        <v>0</v>
      </c>
      <c r="K97" s="430">
        <v>0</v>
      </c>
      <c r="L97" s="444">
        <v>0</v>
      </c>
      <c r="M97" s="445">
        <f t="shared" si="9"/>
        <v>0</v>
      </c>
      <c r="N97" s="430">
        <v>0</v>
      </c>
      <c r="O97" s="445">
        <f t="shared" si="10"/>
        <v>0</v>
      </c>
      <c r="P97" s="444">
        <f t="shared" si="11"/>
        <v>0</v>
      </c>
      <c r="Q97" s="455"/>
      <c r="R97" s="453">
        <f t="shared" si="12"/>
        <v>0</v>
      </c>
    </row>
    <row r="98" s="397" customFormat="1" ht="30" hidden="1" customHeight="1" spans="1:18">
      <c r="A98" s="426">
        <v>2010901</v>
      </c>
      <c r="B98" s="427"/>
      <c r="C98" s="427"/>
      <c r="D98" s="427" t="s">
        <v>183</v>
      </c>
      <c r="E98" s="429" t="s">
        <v>185</v>
      </c>
      <c r="F98" s="430">
        <f t="shared" si="13"/>
        <v>0</v>
      </c>
      <c r="G98" s="430">
        <f t="shared" si="14"/>
        <v>0</v>
      </c>
      <c r="H98" s="430">
        <v>0</v>
      </c>
      <c r="I98" s="430">
        <v>0</v>
      </c>
      <c r="J98" s="430">
        <v>0</v>
      </c>
      <c r="K98" s="430">
        <v>0</v>
      </c>
      <c r="L98" s="444">
        <v>0</v>
      </c>
      <c r="M98" s="445">
        <f t="shared" si="9"/>
        <v>0</v>
      </c>
      <c r="N98" s="430">
        <v>0</v>
      </c>
      <c r="O98" s="445">
        <f t="shared" si="10"/>
        <v>0</v>
      </c>
      <c r="P98" s="444">
        <f t="shared" si="11"/>
        <v>0</v>
      </c>
      <c r="Q98" s="455"/>
      <c r="R98" s="453">
        <f t="shared" si="12"/>
        <v>0</v>
      </c>
    </row>
    <row r="99" s="397" customFormat="1" ht="30" hidden="1" customHeight="1" spans="1:18">
      <c r="A99" s="426">
        <v>2010902</v>
      </c>
      <c r="B99" s="427"/>
      <c r="C99" s="427"/>
      <c r="D99" s="427" t="s">
        <v>186</v>
      </c>
      <c r="E99" s="429" t="s">
        <v>187</v>
      </c>
      <c r="F99" s="430">
        <f t="shared" si="13"/>
        <v>0</v>
      </c>
      <c r="G99" s="430">
        <f t="shared" si="14"/>
        <v>0</v>
      </c>
      <c r="H99" s="430">
        <v>0</v>
      </c>
      <c r="I99" s="430">
        <v>0</v>
      </c>
      <c r="J99" s="430">
        <v>0</v>
      </c>
      <c r="K99" s="430">
        <v>0</v>
      </c>
      <c r="L99" s="444">
        <v>0</v>
      </c>
      <c r="M99" s="445">
        <f t="shared" si="9"/>
        <v>0</v>
      </c>
      <c r="N99" s="430">
        <v>0</v>
      </c>
      <c r="O99" s="445">
        <f t="shared" si="10"/>
        <v>0</v>
      </c>
      <c r="P99" s="444">
        <f t="shared" si="11"/>
        <v>0</v>
      </c>
      <c r="Q99" s="455"/>
      <c r="R99" s="453">
        <f t="shared" si="12"/>
        <v>0</v>
      </c>
    </row>
    <row r="100" s="397" customFormat="1" ht="30" hidden="1" customHeight="1" spans="1:18">
      <c r="A100" s="426">
        <v>2010903</v>
      </c>
      <c r="B100" s="427"/>
      <c r="C100" s="427"/>
      <c r="D100" s="427" t="s">
        <v>188</v>
      </c>
      <c r="E100" s="429" t="s">
        <v>189</v>
      </c>
      <c r="F100" s="430">
        <f t="shared" si="13"/>
        <v>0</v>
      </c>
      <c r="G100" s="430">
        <f t="shared" si="14"/>
        <v>0</v>
      </c>
      <c r="H100" s="430">
        <v>0</v>
      </c>
      <c r="I100" s="430">
        <v>0</v>
      </c>
      <c r="J100" s="430">
        <v>0</v>
      </c>
      <c r="K100" s="430">
        <v>0</v>
      </c>
      <c r="L100" s="444">
        <v>0</v>
      </c>
      <c r="M100" s="445">
        <f t="shared" si="9"/>
        <v>0</v>
      </c>
      <c r="N100" s="430">
        <v>0</v>
      </c>
      <c r="O100" s="445">
        <f t="shared" si="10"/>
        <v>0</v>
      </c>
      <c r="P100" s="444">
        <f t="shared" si="11"/>
        <v>0</v>
      </c>
      <c r="Q100" s="455"/>
      <c r="R100" s="453">
        <f t="shared" si="12"/>
        <v>0</v>
      </c>
    </row>
    <row r="101" s="397" customFormat="1" ht="30" hidden="1" customHeight="1" spans="1:18">
      <c r="A101" s="426">
        <v>2010904</v>
      </c>
      <c r="B101" s="427"/>
      <c r="C101" s="427"/>
      <c r="D101" s="427" t="s">
        <v>190</v>
      </c>
      <c r="E101" s="429" t="s">
        <v>256</v>
      </c>
      <c r="F101" s="430">
        <f t="shared" si="13"/>
        <v>0</v>
      </c>
      <c r="G101" s="430">
        <f t="shared" si="14"/>
        <v>0</v>
      </c>
      <c r="H101" s="430">
        <v>0</v>
      </c>
      <c r="I101" s="430">
        <v>0</v>
      </c>
      <c r="J101" s="430">
        <v>0</v>
      </c>
      <c r="K101" s="430">
        <v>0</v>
      </c>
      <c r="L101" s="444">
        <v>0</v>
      </c>
      <c r="M101" s="445">
        <f t="shared" si="9"/>
        <v>0</v>
      </c>
      <c r="N101" s="430">
        <v>0</v>
      </c>
      <c r="O101" s="445">
        <f t="shared" si="10"/>
        <v>0</v>
      </c>
      <c r="P101" s="444">
        <f t="shared" si="11"/>
        <v>0</v>
      </c>
      <c r="Q101" s="455"/>
      <c r="R101" s="453">
        <f t="shared" si="12"/>
        <v>0</v>
      </c>
    </row>
    <row r="102" s="397" customFormat="1" ht="30" hidden="1" customHeight="1" spans="1:18">
      <c r="A102" s="426">
        <v>2010905</v>
      </c>
      <c r="B102" s="427"/>
      <c r="C102" s="427"/>
      <c r="D102" s="427" t="s">
        <v>192</v>
      </c>
      <c r="E102" s="429" t="s">
        <v>257</v>
      </c>
      <c r="F102" s="430">
        <f t="shared" si="13"/>
        <v>0</v>
      </c>
      <c r="G102" s="430">
        <f t="shared" si="14"/>
        <v>0</v>
      </c>
      <c r="H102" s="430">
        <v>0</v>
      </c>
      <c r="I102" s="430">
        <v>0</v>
      </c>
      <c r="J102" s="430">
        <v>0</v>
      </c>
      <c r="K102" s="430">
        <v>0</v>
      </c>
      <c r="L102" s="444">
        <v>0</v>
      </c>
      <c r="M102" s="445">
        <f t="shared" si="9"/>
        <v>0</v>
      </c>
      <c r="N102" s="430">
        <v>0</v>
      </c>
      <c r="O102" s="445">
        <f t="shared" si="10"/>
        <v>0</v>
      </c>
      <c r="P102" s="444">
        <f t="shared" si="11"/>
        <v>0</v>
      </c>
      <c r="Q102" s="455"/>
      <c r="R102" s="453">
        <f t="shared" si="12"/>
        <v>0</v>
      </c>
    </row>
    <row r="103" s="397" customFormat="1" ht="30" hidden="1" customHeight="1" spans="1:18">
      <c r="A103" s="426">
        <v>2010907</v>
      </c>
      <c r="B103" s="427"/>
      <c r="C103" s="427"/>
      <c r="D103" s="427" t="s">
        <v>196</v>
      </c>
      <c r="E103" s="429" t="s">
        <v>258</v>
      </c>
      <c r="F103" s="430">
        <f t="shared" si="13"/>
        <v>0</v>
      </c>
      <c r="G103" s="430">
        <f t="shared" si="14"/>
        <v>0</v>
      </c>
      <c r="H103" s="430">
        <v>0</v>
      </c>
      <c r="I103" s="430">
        <v>0</v>
      </c>
      <c r="J103" s="430">
        <v>0</v>
      </c>
      <c r="K103" s="430">
        <v>0</v>
      </c>
      <c r="L103" s="444">
        <v>0</v>
      </c>
      <c r="M103" s="445">
        <f t="shared" si="9"/>
        <v>0</v>
      </c>
      <c r="N103" s="430">
        <v>0</v>
      </c>
      <c r="O103" s="445">
        <f t="shared" si="10"/>
        <v>0</v>
      </c>
      <c r="P103" s="444">
        <f t="shared" si="11"/>
        <v>0</v>
      </c>
      <c r="Q103" s="455"/>
      <c r="R103" s="453">
        <f t="shared" si="12"/>
        <v>0</v>
      </c>
    </row>
    <row r="104" s="397" customFormat="1" ht="30" hidden="1" customHeight="1" spans="1:18">
      <c r="A104" s="426">
        <v>2010908</v>
      </c>
      <c r="B104" s="427"/>
      <c r="C104" s="427"/>
      <c r="D104" s="427" t="s">
        <v>198</v>
      </c>
      <c r="E104" s="429" t="s">
        <v>238</v>
      </c>
      <c r="F104" s="430">
        <f t="shared" si="13"/>
        <v>0</v>
      </c>
      <c r="G104" s="430">
        <f t="shared" si="14"/>
        <v>0</v>
      </c>
      <c r="H104" s="430">
        <v>0</v>
      </c>
      <c r="I104" s="430">
        <v>0</v>
      </c>
      <c r="J104" s="430">
        <v>0</v>
      </c>
      <c r="K104" s="430">
        <v>0</v>
      </c>
      <c r="L104" s="444">
        <v>0</v>
      </c>
      <c r="M104" s="445">
        <f t="shared" si="9"/>
        <v>0</v>
      </c>
      <c r="N104" s="430">
        <v>0</v>
      </c>
      <c r="O104" s="445">
        <f t="shared" si="10"/>
        <v>0</v>
      </c>
      <c r="P104" s="444">
        <f t="shared" si="11"/>
        <v>0</v>
      </c>
      <c r="Q104" s="455"/>
      <c r="R104" s="453">
        <f t="shared" si="12"/>
        <v>0</v>
      </c>
    </row>
    <row r="105" s="397" customFormat="1" ht="30" hidden="1" customHeight="1" spans="1:18">
      <c r="A105" s="426">
        <v>2010950</v>
      </c>
      <c r="B105" s="427"/>
      <c r="C105" s="427"/>
      <c r="D105" s="427" t="s">
        <v>202</v>
      </c>
      <c r="E105" s="429" t="s">
        <v>203</v>
      </c>
      <c r="F105" s="430">
        <f t="shared" si="13"/>
        <v>0</v>
      </c>
      <c r="G105" s="430">
        <f t="shared" si="14"/>
        <v>0</v>
      </c>
      <c r="H105" s="430">
        <v>0</v>
      </c>
      <c r="I105" s="430">
        <v>0</v>
      </c>
      <c r="J105" s="430">
        <v>0</v>
      </c>
      <c r="K105" s="430">
        <v>0</v>
      </c>
      <c r="L105" s="444">
        <v>0</v>
      </c>
      <c r="M105" s="445">
        <f t="shared" si="9"/>
        <v>0</v>
      </c>
      <c r="N105" s="430">
        <v>0</v>
      </c>
      <c r="O105" s="445">
        <f t="shared" si="10"/>
        <v>0</v>
      </c>
      <c r="P105" s="444">
        <f t="shared" si="11"/>
        <v>0</v>
      </c>
      <c r="Q105" s="455"/>
      <c r="R105" s="453">
        <f t="shared" si="12"/>
        <v>0</v>
      </c>
    </row>
    <row r="106" s="397" customFormat="1" ht="30" hidden="1" customHeight="1" spans="1:18">
      <c r="A106" s="426">
        <v>2010999</v>
      </c>
      <c r="B106" s="427"/>
      <c r="C106" s="427"/>
      <c r="D106" s="427" t="s">
        <v>204</v>
      </c>
      <c r="E106" s="429" t="s">
        <v>259</v>
      </c>
      <c r="F106" s="430">
        <f t="shared" si="13"/>
        <v>0</v>
      </c>
      <c r="G106" s="430">
        <f t="shared" si="14"/>
        <v>0</v>
      </c>
      <c r="H106" s="430">
        <v>0</v>
      </c>
      <c r="I106" s="430">
        <v>0</v>
      </c>
      <c r="J106" s="430">
        <v>0</v>
      </c>
      <c r="K106" s="430">
        <v>0</v>
      </c>
      <c r="L106" s="444">
        <v>0</v>
      </c>
      <c r="M106" s="445">
        <f t="shared" si="9"/>
        <v>0</v>
      </c>
      <c r="N106" s="430">
        <v>0</v>
      </c>
      <c r="O106" s="445">
        <f t="shared" si="10"/>
        <v>0</v>
      </c>
      <c r="P106" s="444">
        <f t="shared" si="11"/>
        <v>0</v>
      </c>
      <c r="Q106" s="455"/>
      <c r="R106" s="453">
        <f t="shared" si="12"/>
        <v>0</v>
      </c>
    </row>
    <row r="107" s="397" customFormat="1" ht="30" customHeight="1" spans="1:18">
      <c r="A107" s="426">
        <v>20110</v>
      </c>
      <c r="B107" s="427" t="s">
        <v>85</v>
      </c>
      <c r="C107" s="427" t="s">
        <v>260</v>
      </c>
      <c r="D107" s="428"/>
      <c r="E107" s="429" t="s">
        <v>261</v>
      </c>
      <c r="F107" s="430">
        <f t="shared" si="13"/>
        <v>20558.19</v>
      </c>
      <c r="G107" s="430">
        <f t="shared" si="14"/>
        <v>20558.19</v>
      </c>
      <c r="H107" s="430">
        <v>8111.19</v>
      </c>
      <c r="I107" s="430">
        <v>12149</v>
      </c>
      <c r="J107" s="430">
        <v>298</v>
      </c>
      <c r="K107" s="430">
        <v>0</v>
      </c>
      <c r="L107" s="444">
        <v>17565</v>
      </c>
      <c r="M107" s="445">
        <f t="shared" si="9"/>
        <v>0.854404011248072</v>
      </c>
      <c r="N107" s="430">
        <v>15701</v>
      </c>
      <c r="O107" s="445">
        <f t="shared" si="10"/>
        <v>1.11871855295841</v>
      </c>
      <c r="P107" s="444">
        <f t="shared" si="11"/>
        <v>1864</v>
      </c>
      <c r="Q107" s="455"/>
      <c r="R107" s="453">
        <f t="shared" si="12"/>
        <v>84359.5431225642</v>
      </c>
    </row>
    <row r="108" s="397" customFormat="1" ht="30" customHeight="1" spans="1:18">
      <c r="A108" s="426">
        <v>2011001</v>
      </c>
      <c r="B108" s="427"/>
      <c r="C108" s="427"/>
      <c r="D108" s="427" t="s">
        <v>183</v>
      </c>
      <c r="E108" s="429" t="s">
        <v>185</v>
      </c>
      <c r="F108" s="430">
        <f t="shared" si="13"/>
        <v>1237.73</v>
      </c>
      <c r="G108" s="430">
        <f t="shared" si="14"/>
        <v>1237.73</v>
      </c>
      <c r="H108" s="430">
        <v>1237.73</v>
      </c>
      <c r="I108" s="430">
        <v>0</v>
      </c>
      <c r="J108" s="430">
        <v>0</v>
      </c>
      <c r="K108" s="430">
        <v>0</v>
      </c>
      <c r="L108" s="444">
        <v>994</v>
      </c>
      <c r="M108" s="445">
        <f t="shared" si="9"/>
        <v>0.803083063349842</v>
      </c>
      <c r="N108" s="430">
        <v>1754</v>
      </c>
      <c r="O108" s="445">
        <f t="shared" si="10"/>
        <v>0.566704675028506</v>
      </c>
      <c r="P108" s="444">
        <f t="shared" si="11"/>
        <v>-760</v>
      </c>
      <c r="Q108" s="456"/>
      <c r="R108" s="453">
        <f t="shared" si="12"/>
        <v>5702.55978773838</v>
      </c>
    </row>
    <row r="109" s="397" customFormat="1" ht="30" customHeight="1" spans="1:18">
      <c r="A109" s="426">
        <v>2011002</v>
      </c>
      <c r="B109" s="427"/>
      <c r="C109" s="427"/>
      <c r="D109" s="427" t="s">
        <v>186</v>
      </c>
      <c r="E109" s="429" t="s">
        <v>187</v>
      </c>
      <c r="F109" s="430">
        <f t="shared" si="13"/>
        <v>2167</v>
      </c>
      <c r="G109" s="430">
        <f t="shared" si="14"/>
        <v>2167</v>
      </c>
      <c r="H109" s="430">
        <v>2167</v>
      </c>
      <c r="I109" s="430">
        <v>0</v>
      </c>
      <c r="J109" s="430">
        <v>0</v>
      </c>
      <c r="K109" s="430">
        <v>0</v>
      </c>
      <c r="L109" s="444">
        <v>1537</v>
      </c>
      <c r="M109" s="445">
        <f t="shared" si="9"/>
        <v>0.709275496077526</v>
      </c>
      <c r="N109" s="430">
        <v>745</v>
      </c>
      <c r="O109" s="445">
        <f t="shared" si="10"/>
        <v>2.06308724832215</v>
      </c>
      <c r="P109" s="444">
        <f t="shared" si="11"/>
        <v>792</v>
      </c>
      <c r="Q109" s="455"/>
      <c r="R109" s="453">
        <f t="shared" si="12"/>
        <v>9577.7723627444</v>
      </c>
    </row>
    <row r="110" s="397" customFormat="1" ht="30" hidden="1" customHeight="1" spans="1:18">
      <c r="A110" s="426">
        <v>2011003</v>
      </c>
      <c r="B110" s="427"/>
      <c r="C110" s="427"/>
      <c r="D110" s="427" t="s">
        <v>188</v>
      </c>
      <c r="E110" s="429" t="s">
        <v>189</v>
      </c>
      <c r="F110" s="430">
        <f t="shared" si="13"/>
        <v>0</v>
      </c>
      <c r="G110" s="430">
        <f t="shared" si="14"/>
        <v>0</v>
      </c>
      <c r="H110" s="430">
        <v>0</v>
      </c>
      <c r="I110" s="430">
        <v>0</v>
      </c>
      <c r="J110" s="430">
        <v>0</v>
      </c>
      <c r="K110" s="430">
        <v>0</v>
      </c>
      <c r="L110" s="444">
        <v>0</v>
      </c>
      <c r="M110" s="445">
        <f t="shared" si="9"/>
        <v>0</v>
      </c>
      <c r="N110" s="430">
        <v>0</v>
      </c>
      <c r="O110" s="445">
        <f t="shared" si="10"/>
        <v>0</v>
      </c>
      <c r="P110" s="444">
        <f t="shared" si="11"/>
        <v>0</v>
      </c>
      <c r="Q110" s="455"/>
      <c r="R110" s="453">
        <f t="shared" si="12"/>
        <v>0</v>
      </c>
    </row>
    <row r="111" s="397" customFormat="1" ht="30" customHeight="1" spans="1:18">
      <c r="A111" s="426">
        <v>2011004</v>
      </c>
      <c r="B111" s="427"/>
      <c r="C111" s="427"/>
      <c r="D111" s="427" t="s">
        <v>190</v>
      </c>
      <c r="E111" s="429" t="s">
        <v>262</v>
      </c>
      <c r="F111" s="430">
        <f t="shared" si="13"/>
        <v>203.8</v>
      </c>
      <c r="G111" s="430">
        <f t="shared" si="14"/>
        <v>203.8</v>
      </c>
      <c r="H111" s="430">
        <v>203.8</v>
      </c>
      <c r="I111" s="430">
        <v>0</v>
      </c>
      <c r="J111" s="430">
        <v>0</v>
      </c>
      <c r="K111" s="430">
        <v>0</v>
      </c>
      <c r="L111" s="444">
        <v>114</v>
      </c>
      <c r="M111" s="445">
        <f t="shared" si="9"/>
        <v>0.55937193326791</v>
      </c>
      <c r="N111" s="430">
        <v>214</v>
      </c>
      <c r="O111" s="445">
        <f t="shared" si="10"/>
        <v>0.532710280373832</v>
      </c>
      <c r="P111" s="444">
        <f t="shared" si="11"/>
        <v>-100</v>
      </c>
      <c r="Q111" s="455"/>
      <c r="R111" s="453">
        <f t="shared" si="12"/>
        <v>840.492082213642</v>
      </c>
    </row>
    <row r="112" s="397" customFormat="1" ht="30" hidden="1" customHeight="1" spans="1:18">
      <c r="A112" s="426">
        <v>2011005</v>
      </c>
      <c r="B112" s="427"/>
      <c r="C112" s="427"/>
      <c r="D112" s="427" t="s">
        <v>192</v>
      </c>
      <c r="E112" s="429" t="s">
        <v>263</v>
      </c>
      <c r="F112" s="430">
        <f t="shared" si="13"/>
        <v>0</v>
      </c>
      <c r="G112" s="430">
        <f t="shared" si="14"/>
        <v>0</v>
      </c>
      <c r="H112" s="430">
        <v>0</v>
      </c>
      <c r="I112" s="430">
        <v>0</v>
      </c>
      <c r="J112" s="430">
        <v>0</v>
      </c>
      <c r="K112" s="430">
        <v>0</v>
      </c>
      <c r="L112" s="444">
        <v>0</v>
      </c>
      <c r="M112" s="445">
        <f t="shared" si="9"/>
        <v>0</v>
      </c>
      <c r="N112" s="430">
        <v>0</v>
      </c>
      <c r="O112" s="445">
        <f t="shared" si="10"/>
        <v>0</v>
      </c>
      <c r="P112" s="444">
        <f t="shared" si="11"/>
        <v>0</v>
      </c>
      <c r="Q112" s="455"/>
      <c r="R112" s="453">
        <f t="shared" si="12"/>
        <v>0</v>
      </c>
    </row>
    <row r="113" s="397" customFormat="1" ht="30" customHeight="1" spans="1:18">
      <c r="A113" s="426">
        <v>2011006</v>
      </c>
      <c r="B113" s="427"/>
      <c r="C113" s="427"/>
      <c r="D113" s="427" t="s">
        <v>194</v>
      </c>
      <c r="E113" s="429" t="s">
        <v>264</v>
      </c>
      <c r="F113" s="430">
        <f t="shared" si="13"/>
        <v>12398</v>
      </c>
      <c r="G113" s="430">
        <f t="shared" si="14"/>
        <v>12398</v>
      </c>
      <c r="H113" s="430">
        <v>249</v>
      </c>
      <c r="I113" s="430">
        <v>12149</v>
      </c>
      <c r="J113" s="430">
        <v>0</v>
      </c>
      <c r="K113" s="430">
        <v>0</v>
      </c>
      <c r="L113" s="444">
        <v>13969</v>
      </c>
      <c r="M113" s="445">
        <f t="shared" si="9"/>
        <v>1.12671398612679</v>
      </c>
      <c r="N113" s="430">
        <v>11279</v>
      </c>
      <c r="O113" s="445">
        <f t="shared" si="10"/>
        <v>1.2384963205958</v>
      </c>
      <c r="P113" s="444">
        <f t="shared" si="11"/>
        <v>2690</v>
      </c>
      <c r="Q113" s="455"/>
      <c r="R113" s="453">
        <f t="shared" si="12"/>
        <v>52985.3652103067</v>
      </c>
    </row>
    <row r="114" s="397" customFormat="1" ht="30" hidden="1" customHeight="1" spans="1:18">
      <c r="A114" s="426">
        <v>2011007</v>
      </c>
      <c r="B114" s="427"/>
      <c r="C114" s="427"/>
      <c r="D114" s="427" t="s">
        <v>196</v>
      </c>
      <c r="E114" s="429" t="s">
        <v>265</v>
      </c>
      <c r="F114" s="430">
        <f t="shared" si="13"/>
        <v>0</v>
      </c>
      <c r="G114" s="430">
        <f t="shared" si="14"/>
        <v>0</v>
      </c>
      <c r="H114" s="430">
        <v>0</v>
      </c>
      <c r="I114" s="430">
        <v>0</v>
      </c>
      <c r="J114" s="430">
        <v>0</v>
      </c>
      <c r="K114" s="430">
        <v>0</v>
      </c>
      <c r="L114" s="444">
        <v>0</v>
      </c>
      <c r="M114" s="445">
        <f t="shared" si="9"/>
        <v>0</v>
      </c>
      <c r="N114" s="430">
        <v>0</v>
      </c>
      <c r="O114" s="445">
        <f t="shared" si="10"/>
        <v>0</v>
      </c>
      <c r="P114" s="444">
        <f t="shared" si="11"/>
        <v>0</v>
      </c>
      <c r="Q114" s="455"/>
      <c r="R114" s="453">
        <f t="shared" si="12"/>
        <v>0</v>
      </c>
    </row>
    <row r="115" s="397" customFormat="1" ht="30" customHeight="1" spans="1:18">
      <c r="A115" s="426">
        <v>2011008</v>
      </c>
      <c r="B115" s="427"/>
      <c r="C115" s="427"/>
      <c r="D115" s="427" t="s">
        <v>198</v>
      </c>
      <c r="E115" s="429" t="s">
        <v>266</v>
      </c>
      <c r="F115" s="430">
        <f t="shared" si="13"/>
        <v>50</v>
      </c>
      <c r="G115" s="430">
        <f t="shared" si="14"/>
        <v>50</v>
      </c>
      <c r="H115" s="430">
        <v>50</v>
      </c>
      <c r="I115" s="430">
        <v>0</v>
      </c>
      <c r="J115" s="430">
        <v>0</v>
      </c>
      <c r="K115" s="430">
        <v>0</v>
      </c>
      <c r="L115" s="444">
        <v>50</v>
      </c>
      <c r="M115" s="445">
        <f t="shared" si="9"/>
        <v>1</v>
      </c>
      <c r="N115" s="430">
        <v>93</v>
      </c>
      <c r="O115" s="445">
        <f t="shared" si="10"/>
        <v>0.537634408602151</v>
      </c>
      <c r="P115" s="444">
        <f t="shared" si="11"/>
        <v>-43</v>
      </c>
      <c r="Q115" s="455"/>
      <c r="R115" s="453">
        <f t="shared" si="12"/>
        <v>251.537634408602</v>
      </c>
    </row>
    <row r="116" s="397" customFormat="1" ht="30" hidden="1" customHeight="1" spans="1:18">
      <c r="A116" s="426">
        <v>2011009</v>
      </c>
      <c r="B116" s="427"/>
      <c r="C116" s="427"/>
      <c r="D116" s="427" t="s">
        <v>200</v>
      </c>
      <c r="E116" s="429" t="s">
        <v>267</v>
      </c>
      <c r="F116" s="430">
        <f t="shared" si="13"/>
        <v>0</v>
      </c>
      <c r="G116" s="430">
        <f t="shared" si="14"/>
        <v>0</v>
      </c>
      <c r="H116" s="430">
        <v>0</v>
      </c>
      <c r="I116" s="430">
        <v>0</v>
      </c>
      <c r="J116" s="430">
        <v>0</v>
      </c>
      <c r="K116" s="430">
        <v>0</v>
      </c>
      <c r="L116" s="444">
        <v>0</v>
      </c>
      <c r="M116" s="445">
        <f t="shared" si="9"/>
        <v>0</v>
      </c>
      <c r="N116" s="430">
        <v>0</v>
      </c>
      <c r="O116" s="445">
        <f t="shared" si="10"/>
        <v>0</v>
      </c>
      <c r="P116" s="444">
        <f t="shared" si="11"/>
        <v>0</v>
      </c>
      <c r="Q116" s="455"/>
      <c r="R116" s="453">
        <f t="shared" si="12"/>
        <v>0</v>
      </c>
    </row>
    <row r="117" s="397" customFormat="1" ht="30" customHeight="1" spans="1:18">
      <c r="A117" s="426">
        <v>2011010</v>
      </c>
      <c r="B117" s="427"/>
      <c r="C117" s="427"/>
      <c r="D117" s="427" t="s">
        <v>260</v>
      </c>
      <c r="E117" s="429" t="s">
        <v>268</v>
      </c>
      <c r="F117" s="430">
        <f t="shared" si="13"/>
        <v>1416</v>
      </c>
      <c r="G117" s="430">
        <f t="shared" si="14"/>
        <v>1416</v>
      </c>
      <c r="H117" s="430">
        <v>1416</v>
      </c>
      <c r="I117" s="430">
        <v>0</v>
      </c>
      <c r="J117" s="430">
        <v>0</v>
      </c>
      <c r="K117" s="430">
        <v>0</v>
      </c>
      <c r="L117" s="444">
        <v>39</v>
      </c>
      <c r="M117" s="445">
        <f t="shared" si="9"/>
        <v>0.0275423728813559</v>
      </c>
      <c r="N117" s="430">
        <v>897</v>
      </c>
      <c r="O117" s="445">
        <f t="shared" si="10"/>
        <v>0.0434782608695652</v>
      </c>
      <c r="P117" s="444">
        <f t="shared" si="11"/>
        <v>-858</v>
      </c>
      <c r="Q117" s="455"/>
      <c r="R117" s="453">
        <f t="shared" si="12"/>
        <v>4326.07102063375</v>
      </c>
    </row>
    <row r="118" s="397" customFormat="1" ht="30" customHeight="1" spans="1:18">
      <c r="A118" s="426">
        <v>2011011</v>
      </c>
      <c r="B118" s="427"/>
      <c r="C118" s="427"/>
      <c r="D118" s="427" t="s">
        <v>269</v>
      </c>
      <c r="E118" s="429" t="s">
        <v>270</v>
      </c>
      <c r="F118" s="430">
        <f t="shared" si="13"/>
        <v>298</v>
      </c>
      <c r="G118" s="430">
        <f t="shared" si="14"/>
        <v>298</v>
      </c>
      <c r="H118" s="430">
        <v>0</v>
      </c>
      <c r="I118" s="430">
        <v>0</v>
      </c>
      <c r="J118" s="430">
        <v>298</v>
      </c>
      <c r="K118" s="430">
        <v>0</v>
      </c>
      <c r="L118" s="444">
        <v>187</v>
      </c>
      <c r="M118" s="445">
        <f t="shared" si="9"/>
        <v>0.62751677852349</v>
      </c>
      <c r="N118" s="430">
        <v>70</v>
      </c>
      <c r="O118" s="445">
        <f t="shared" si="10"/>
        <v>2.67142857142857</v>
      </c>
      <c r="P118" s="444">
        <f t="shared" si="11"/>
        <v>117</v>
      </c>
      <c r="Q118" s="455"/>
      <c r="R118" s="453">
        <f t="shared" si="12"/>
        <v>973.298945349952</v>
      </c>
    </row>
    <row r="119" s="397" customFormat="1" ht="30" hidden="1" customHeight="1" spans="1:18">
      <c r="A119" s="426">
        <v>2011012</v>
      </c>
      <c r="B119" s="427"/>
      <c r="C119" s="427"/>
      <c r="D119" s="427" t="s">
        <v>271</v>
      </c>
      <c r="E119" s="429" t="s">
        <v>272</v>
      </c>
      <c r="F119" s="430">
        <f t="shared" si="13"/>
        <v>0</v>
      </c>
      <c r="G119" s="430">
        <f t="shared" si="14"/>
        <v>0</v>
      </c>
      <c r="H119" s="430">
        <v>0</v>
      </c>
      <c r="I119" s="430">
        <v>0</v>
      </c>
      <c r="J119" s="430">
        <v>0</v>
      </c>
      <c r="K119" s="430">
        <v>0</v>
      </c>
      <c r="L119" s="444">
        <v>0</v>
      </c>
      <c r="M119" s="445">
        <f t="shared" si="9"/>
        <v>0</v>
      </c>
      <c r="N119" s="430">
        <v>0</v>
      </c>
      <c r="O119" s="445">
        <f t="shared" si="10"/>
        <v>0</v>
      </c>
      <c r="P119" s="444">
        <f t="shared" si="11"/>
        <v>0</v>
      </c>
      <c r="Q119" s="455"/>
      <c r="R119" s="453">
        <f t="shared" si="12"/>
        <v>0</v>
      </c>
    </row>
    <row r="120" s="397" customFormat="1" ht="30" customHeight="1" spans="1:18">
      <c r="A120" s="426">
        <v>2011050</v>
      </c>
      <c r="B120" s="427"/>
      <c r="C120" s="427"/>
      <c r="D120" s="427" t="s">
        <v>202</v>
      </c>
      <c r="E120" s="429" t="s">
        <v>203</v>
      </c>
      <c r="F120" s="430">
        <f t="shared" si="13"/>
        <v>586.46</v>
      </c>
      <c r="G120" s="430">
        <f t="shared" si="14"/>
        <v>586.46</v>
      </c>
      <c r="H120" s="430">
        <v>586.46</v>
      </c>
      <c r="I120" s="430">
        <v>0</v>
      </c>
      <c r="J120" s="430">
        <v>0</v>
      </c>
      <c r="K120" s="430">
        <v>0</v>
      </c>
      <c r="L120" s="444">
        <v>359</v>
      </c>
      <c r="M120" s="445">
        <f t="shared" si="9"/>
        <v>0.612147461037411</v>
      </c>
      <c r="N120" s="430">
        <v>170</v>
      </c>
      <c r="O120" s="445">
        <f t="shared" si="10"/>
        <v>2.11176470588235</v>
      </c>
      <c r="P120" s="444">
        <f t="shared" si="11"/>
        <v>189</v>
      </c>
      <c r="Q120" s="455"/>
      <c r="R120" s="453">
        <f t="shared" si="12"/>
        <v>2480.10391216692</v>
      </c>
    </row>
    <row r="121" s="397" customFormat="1" ht="30" customHeight="1" spans="1:18">
      <c r="A121" s="426">
        <v>2011099</v>
      </c>
      <c r="B121" s="427"/>
      <c r="C121" s="427"/>
      <c r="D121" s="427" t="s">
        <v>204</v>
      </c>
      <c r="E121" s="429" t="s">
        <v>273</v>
      </c>
      <c r="F121" s="430">
        <f t="shared" si="13"/>
        <v>2201.2</v>
      </c>
      <c r="G121" s="430">
        <f t="shared" si="14"/>
        <v>2201.2</v>
      </c>
      <c r="H121" s="430">
        <v>2201.2</v>
      </c>
      <c r="I121" s="430">
        <v>0</v>
      </c>
      <c r="J121" s="430">
        <v>0</v>
      </c>
      <c r="K121" s="430">
        <v>0</v>
      </c>
      <c r="L121" s="444">
        <v>316</v>
      </c>
      <c r="M121" s="445">
        <f t="shared" si="9"/>
        <v>0.143558059240414</v>
      </c>
      <c r="N121" s="430">
        <v>479</v>
      </c>
      <c r="O121" s="445">
        <f t="shared" si="10"/>
        <v>0.659707724425887</v>
      </c>
      <c r="P121" s="444">
        <f t="shared" si="11"/>
        <v>-163</v>
      </c>
      <c r="Q121" s="455"/>
      <c r="R121" s="453">
        <f t="shared" si="12"/>
        <v>7236.40326578367</v>
      </c>
    </row>
    <row r="122" s="397" customFormat="1" ht="30" customHeight="1" spans="1:18">
      <c r="A122" s="426">
        <v>20111</v>
      </c>
      <c r="B122" s="427" t="s">
        <v>85</v>
      </c>
      <c r="C122" s="427" t="s">
        <v>269</v>
      </c>
      <c r="D122" s="428"/>
      <c r="E122" s="429" t="s">
        <v>274</v>
      </c>
      <c r="F122" s="430">
        <f t="shared" si="13"/>
        <v>12789.89</v>
      </c>
      <c r="G122" s="430">
        <f t="shared" si="14"/>
        <v>12789.89</v>
      </c>
      <c r="H122" s="430">
        <v>12789.89</v>
      </c>
      <c r="I122" s="430">
        <v>0</v>
      </c>
      <c r="J122" s="430">
        <v>0</v>
      </c>
      <c r="K122" s="430">
        <v>0</v>
      </c>
      <c r="L122" s="444">
        <v>8929</v>
      </c>
      <c r="M122" s="445">
        <f t="shared" si="9"/>
        <v>0.698129538252479</v>
      </c>
      <c r="N122" s="430">
        <v>4151</v>
      </c>
      <c r="O122" s="445">
        <f t="shared" si="10"/>
        <v>2.15104794025536</v>
      </c>
      <c r="P122" s="444">
        <f t="shared" si="11"/>
        <v>4778</v>
      </c>
      <c r="Q122" s="455"/>
      <c r="R122" s="453">
        <f t="shared" si="12"/>
        <v>56230.5191774785</v>
      </c>
    </row>
    <row r="123" s="397" customFormat="1" ht="30" customHeight="1" spans="1:18">
      <c r="A123" s="426">
        <v>2011101</v>
      </c>
      <c r="B123" s="427"/>
      <c r="C123" s="427"/>
      <c r="D123" s="427" t="s">
        <v>183</v>
      </c>
      <c r="E123" s="429" t="s">
        <v>185</v>
      </c>
      <c r="F123" s="430">
        <f t="shared" si="13"/>
        <v>3659.93</v>
      </c>
      <c r="G123" s="430">
        <f t="shared" si="14"/>
        <v>3659.93</v>
      </c>
      <c r="H123" s="430">
        <v>3659.93</v>
      </c>
      <c r="I123" s="430">
        <v>0</v>
      </c>
      <c r="J123" s="430">
        <v>0</v>
      </c>
      <c r="K123" s="430">
        <v>0</v>
      </c>
      <c r="L123" s="444">
        <v>2851</v>
      </c>
      <c r="M123" s="445">
        <f t="shared" si="9"/>
        <v>0.778976647094343</v>
      </c>
      <c r="N123" s="430">
        <v>3088</v>
      </c>
      <c r="O123" s="445">
        <f t="shared" si="10"/>
        <v>0.923251295336788</v>
      </c>
      <c r="P123" s="444">
        <f t="shared" si="11"/>
        <v>-237</v>
      </c>
      <c r="Q123" s="455"/>
      <c r="R123" s="453">
        <f t="shared" si="12"/>
        <v>16683.4922279424</v>
      </c>
    </row>
    <row r="124" s="397" customFormat="1" ht="30" customHeight="1" spans="1:18">
      <c r="A124" s="426">
        <v>2011102</v>
      </c>
      <c r="B124" s="427"/>
      <c r="C124" s="427"/>
      <c r="D124" s="427" t="s">
        <v>186</v>
      </c>
      <c r="E124" s="429" t="s">
        <v>187</v>
      </c>
      <c r="F124" s="430">
        <f t="shared" si="13"/>
        <v>667</v>
      </c>
      <c r="G124" s="430">
        <f t="shared" si="14"/>
        <v>667</v>
      </c>
      <c r="H124" s="430">
        <v>667</v>
      </c>
      <c r="I124" s="430">
        <v>0</v>
      </c>
      <c r="J124" s="430">
        <v>0</v>
      </c>
      <c r="K124" s="430">
        <v>0</v>
      </c>
      <c r="L124" s="444">
        <v>694</v>
      </c>
      <c r="M124" s="445">
        <f t="shared" si="9"/>
        <v>1.04047976011994</v>
      </c>
      <c r="N124" s="430">
        <v>712</v>
      </c>
      <c r="O124" s="445">
        <f t="shared" si="10"/>
        <v>0.974719101123595</v>
      </c>
      <c r="P124" s="444">
        <f t="shared" si="11"/>
        <v>-18</v>
      </c>
      <c r="Q124" s="455"/>
      <c r="R124" s="453">
        <f t="shared" si="12"/>
        <v>3391.01519886124</v>
      </c>
    </row>
    <row r="125" s="397" customFormat="1" ht="30" hidden="1" customHeight="1" spans="1:18">
      <c r="A125" s="426">
        <v>2011103</v>
      </c>
      <c r="B125" s="427"/>
      <c r="C125" s="427"/>
      <c r="D125" s="427" t="s">
        <v>188</v>
      </c>
      <c r="E125" s="429" t="s">
        <v>189</v>
      </c>
      <c r="F125" s="430">
        <f t="shared" si="13"/>
        <v>0</v>
      </c>
      <c r="G125" s="430">
        <f t="shared" si="14"/>
        <v>0</v>
      </c>
      <c r="H125" s="430">
        <v>0</v>
      </c>
      <c r="I125" s="430">
        <v>0</v>
      </c>
      <c r="J125" s="430">
        <v>0</v>
      </c>
      <c r="K125" s="430">
        <v>0</v>
      </c>
      <c r="L125" s="444">
        <v>0</v>
      </c>
      <c r="M125" s="445">
        <f t="shared" si="9"/>
        <v>0</v>
      </c>
      <c r="N125" s="430">
        <v>0</v>
      </c>
      <c r="O125" s="445">
        <f t="shared" si="10"/>
        <v>0</v>
      </c>
      <c r="P125" s="444">
        <f t="shared" si="11"/>
        <v>0</v>
      </c>
      <c r="Q125" s="456"/>
      <c r="R125" s="453">
        <f t="shared" si="12"/>
        <v>0</v>
      </c>
    </row>
    <row r="126" s="397" customFormat="1" ht="30" customHeight="1" spans="1:18">
      <c r="A126" s="426">
        <v>2011104</v>
      </c>
      <c r="B126" s="427"/>
      <c r="C126" s="427"/>
      <c r="D126" s="427" t="s">
        <v>190</v>
      </c>
      <c r="E126" s="429" t="s">
        <v>275</v>
      </c>
      <c r="F126" s="430">
        <f t="shared" si="13"/>
        <v>706.3</v>
      </c>
      <c r="G126" s="430">
        <f t="shared" si="14"/>
        <v>706.3</v>
      </c>
      <c r="H126" s="430">
        <v>706.3</v>
      </c>
      <c r="I126" s="430">
        <v>0</v>
      </c>
      <c r="J126" s="430">
        <v>0</v>
      </c>
      <c r="K126" s="430">
        <v>0</v>
      </c>
      <c r="L126" s="444">
        <v>415</v>
      </c>
      <c r="M126" s="445">
        <f t="shared" si="9"/>
        <v>0.587569021662183</v>
      </c>
      <c r="N126" s="430">
        <v>293</v>
      </c>
      <c r="O126" s="445">
        <f t="shared" si="10"/>
        <v>1.41638225255973</v>
      </c>
      <c r="P126" s="444">
        <f t="shared" si="11"/>
        <v>122</v>
      </c>
      <c r="Q126" s="455"/>
      <c r="R126" s="453">
        <f t="shared" si="12"/>
        <v>2950.90395127422</v>
      </c>
    </row>
    <row r="127" s="397" customFormat="1" ht="30" hidden="1" customHeight="1" spans="1:18">
      <c r="A127" s="426">
        <v>2011105</v>
      </c>
      <c r="B127" s="427"/>
      <c r="C127" s="427"/>
      <c r="D127" s="427" t="s">
        <v>192</v>
      </c>
      <c r="E127" s="429" t="s">
        <v>276</v>
      </c>
      <c r="F127" s="430">
        <f t="shared" si="13"/>
        <v>0</v>
      </c>
      <c r="G127" s="430">
        <f t="shared" si="14"/>
        <v>0</v>
      </c>
      <c r="H127" s="430">
        <v>0</v>
      </c>
      <c r="I127" s="430">
        <v>0</v>
      </c>
      <c r="J127" s="430">
        <v>0</v>
      </c>
      <c r="K127" s="430">
        <v>0</v>
      </c>
      <c r="L127" s="444">
        <v>0</v>
      </c>
      <c r="M127" s="445">
        <f t="shared" si="9"/>
        <v>0</v>
      </c>
      <c r="N127" s="430">
        <v>0</v>
      </c>
      <c r="O127" s="445">
        <f t="shared" si="10"/>
        <v>0</v>
      </c>
      <c r="P127" s="444">
        <f t="shared" si="11"/>
        <v>0</v>
      </c>
      <c r="Q127" s="455"/>
      <c r="R127" s="453">
        <f t="shared" si="12"/>
        <v>0</v>
      </c>
    </row>
    <row r="128" s="397" customFormat="1" ht="30" hidden="1" customHeight="1" spans="1:18">
      <c r="A128" s="426">
        <v>2011106</v>
      </c>
      <c r="B128" s="427"/>
      <c r="C128" s="427"/>
      <c r="D128" s="427" t="s">
        <v>194</v>
      </c>
      <c r="E128" s="429" t="s">
        <v>277</v>
      </c>
      <c r="F128" s="430">
        <f t="shared" si="13"/>
        <v>0</v>
      </c>
      <c r="G128" s="430">
        <f t="shared" si="14"/>
        <v>0</v>
      </c>
      <c r="H128" s="430">
        <v>0</v>
      </c>
      <c r="I128" s="430">
        <v>0</v>
      </c>
      <c r="J128" s="430">
        <v>0</v>
      </c>
      <c r="K128" s="430">
        <v>0</v>
      </c>
      <c r="L128" s="444">
        <v>0</v>
      </c>
      <c r="M128" s="445">
        <f t="shared" si="9"/>
        <v>0</v>
      </c>
      <c r="N128" s="430">
        <v>0</v>
      </c>
      <c r="O128" s="445">
        <f t="shared" si="10"/>
        <v>0</v>
      </c>
      <c r="P128" s="444">
        <f t="shared" si="11"/>
        <v>0</v>
      </c>
      <c r="Q128" s="455"/>
      <c r="R128" s="453">
        <f t="shared" si="12"/>
        <v>0</v>
      </c>
    </row>
    <row r="129" s="397" customFormat="1" ht="30" hidden="1" customHeight="1" spans="1:18">
      <c r="A129" s="426">
        <v>2011150</v>
      </c>
      <c r="B129" s="427"/>
      <c r="C129" s="427"/>
      <c r="D129" s="427" t="s">
        <v>202</v>
      </c>
      <c r="E129" s="429" t="s">
        <v>203</v>
      </c>
      <c r="F129" s="430">
        <f t="shared" si="13"/>
        <v>0</v>
      </c>
      <c r="G129" s="430">
        <f t="shared" si="14"/>
        <v>0</v>
      </c>
      <c r="H129" s="430">
        <v>0</v>
      </c>
      <c r="I129" s="430">
        <v>0</v>
      </c>
      <c r="J129" s="430">
        <v>0</v>
      </c>
      <c r="K129" s="430">
        <v>0</v>
      </c>
      <c r="L129" s="444">
        <v>0</v>
      </c>
      <c r="M129" s="445">
        <f t="shared" si="9"/>
        <v>0</v>
      </c>
      <c r="N129" s="430">
        <v>0</v>
      </c>
      <c r="O129" s="445">
        <f t="shared" si="10"/>
        <v>0</v>
      </c>
      <c r="P129" s="444">
        <f t="shared" si="11"/>
        <v>0</v>
      </c>
      <c r="Q129" s="455"/>
      <c r="R129" s="453">
        <f t="shared" si="12"/>
        <v>0</v>
      </c>
    </row>
    <row r="130" s="397" customFormat="1" ht="30" customHeight="1" spans="1:18">
      <c r="A130" s="426">
        <v>2011199</v>
      </c>
      <c r="B130" s="432"/>
      <c r="C130" s="432"/>
      <c r="D130" s="432" t="s">
        <v>204</v>
      </c>
      <c r="E130" s="433" t="s">
        <v>278</v>
      </c>
      <c r="F130" s="430">
        <f t="shared" si="13"/>
        <v>7756.66</v>
      </c>
      <c r="G130" s="430">
        <f t="shared" si="14"/>
        <v>7756.66</v>
      </c>
      <c r="H130" s="430">
        <v>7756.66</v>
      </c>
      <c r="I130" s="430">
        <v>0</v>
      </c>
      <c r="J130" s="430">
        <v>0</v>
      </c>
      <c r="K130" s="430">
        <v>0</v>
      </c>
      <c r="L130" s="444">
        <v>4969</v>
      </c>
      <c r="M130" s="445">
        <f t="shared" si="9"/>
        <v>0.640610778350476</v>
      </c>
      <c r="N130" s="430">
        <v>58</v>
      </c>
      <c r="O130" s="445">
        <f t="shared" si="10"/>
        <v>85.6724137931034</v>
      </c>
      <c r="P130" s="444">
        <f t="shared" si="11"/>
        <v>4911</v>
      </c>
      <c r="Q130" s="455"/>
      <c r="R130" s="453">
        <f t="shared" si="12"/>
        <v>33294.2930245715</v>
      </c>
    </row>
    <row r="131" s="397" customFormat="1" ht="30" customHeight="1" spans="1:18">
      <c r="A131" s="426">
        <v>20113</v>
      </c>
      <c r="B131" s="427" t="s">
        <v>85</v>
      </c>
      <c r="C131" s="427" t="s">
        <v>279</v>
      </c>
      <c r="D131" s="428"/>
      <c r="E131" s="429" t="s">
        <v>280</v>
      </c>
      <c r="F131" s="430">
        <f t="shared" si="13"/>
        <v>4722.36</v>
      </c>
      <c r="G131" s="430">
        <f t="shared" si="14"/>
        <v>4722.36</v>
      </c>
      <c r="H131" s="430">
        <v>4722.36</v>
      </c>
      <c r="I131" s="430">
        <v>0</v>
      </c>
      <c r="J131" s="430">
        <v>0</v>
      </c>
      <c r="K131" s="430">
        <v>0</v>
      </c>
      <c r="L131" s="444">
        <v>4552</v>
      </c>
      <c r="M131" s="445">
        <f t="shared" si="9"/>
        <v>0.963924817252391</v>
      </c>
      <c r="N131" s="430">
        <v>5443</v>
      </c>
      <c r="O131" s="445">
        <f t="shared" si="10"/>
        <v>0.836303509094249</v>
      </c>
      <c r="P131" s="444">
        <f t="shared" si="11"/>
        <v>-891</v>
      </c>
      <c r="Q131" s="455"/>
      <c r="R131" s="453">
        <f t="shared" si="12"/>
        <v>23272.8802283263</v>
      </c>
    </row>
    <row r="132" s="397" customFormat="1" ht="30" customHeight="1" spans="1:18">
      <c r="A132" s="426">
        <v>2011301</v>
      </c>
      <c r="B132" s="427"/>
      <c r="C132" s="427"/>
      <c r="D132" s="427" t="s">
        <v>183</v>
      </c>
      <c r="E132" s="429" t="s">
        <v>185</v>
      </c>
      <c r="F132" s="430">
        <f t="shared" si="13"/>
        <v>3157.4</v>
      </c>
      <c r="G132" s="430">
        <f t="shared" si="14"/>
        <v>3157.4</v>
      </c>
      <c r="H132" s="430">
        <v>3157.4</v>
      </c>
      <c r="I132" s="430">
        <v>0</v>
      </c>
      <c r="J132" s="430">
        <v>0</v>
      </c>
      <c r="K132" s="430">
        <v>0</v>
      </c>
      <c r="L132" s="444">
        <v>3270</v>
      </c>
      <c r="M132" s="445">
        <f t="shared" si="9"/>
        <v>1.03566225375309</v>
      </c>
      <c r="N132" s="430">
        <v>3042</v>
      </c>
      <c r="O132" s="445">
        <f t="shared" si="10"/>
        <v>1.07495069033531</v>
      </c>
      <c r="P132" s="444">
        <f t="shared" si="11"/>
        <v>228</v>
      </c>
      <c r="Q132" s="456"/>
      <c r="R132" s="453">
        <f t="shared" si="12"/>
        <v>16014.3106129441</v>
      </c>
    </row>
    <row r="133" s="397" customFormat="1" ht="30" customHeight="1" spans="1:18">
      <c r="A133" s="426">
        <v>2011302</v>
      </c>
      <c r="B133" s="427"/>
      <c r="C133" s="427"/>
      <c r="D133" s="427" t="s">
        <v>186</v>
      </c>
      <c r="E133" s="429" t="s">
        <v>187</v>
      </c>
      <c r="F133" s="430">
        <f t="shared" si="13"/>
        <v>880.55</v>
      </c>
      <c r="G133" s="430">
        <f t="shared" si="14"/>
        <v>880.55</v>
      </c>
      <c r="H133" s="430">
        <v>880.55</v>
      </c>
      <c r="I133" s="430">
        <v>0</v>
      </c>
      <c r="J133" s="430">
        <v>0</v>
      </c>
      <c r="K133" s="430">
        <v>0</v>
      </c>
      <c r="L133" s="444">
        <v>808</v>
      </c>
      <c r="M133" s="445">
        <f t="shared" si="9"/>
        <v>0.917608312986202</v>
      </c>
      <c r="N133" s="430">
        <v>607</v>
      </c>
      <c r="O133" s="445">
        <f t="shared" si="10"/>
        <v>1.33113673805601</v>
      </c>
      <c r="P133" s="444">
        <f t="shared" si="11"/>
        <v>201</v>
      </c>
      <c r="Q133" s="455"/>
      <c r="R133" s="453">
        <f t="shared" si="12"/>
        <v>4259.89874505104</v>
      </c>
    </row>
    <row r="134" s="397" customFormat="1" ht="30" hidden="1" customHeight="1" spans="1:18">
      <c r="A134" s="426">
        <v>2011303</v>
      </c>
      <c r="B134" s="427"/>
      <c r="C134" s="427"/>
      <c r="D134" s="427" t="s">
        <v>188</v>
      </c>
      <c r="E134" s="429" t="s">
        <v>189</v>
      </c>
      <c r="F134" s="430">
        <f t="shared" si="13"/>
        <v>0</v>
      </c>
      <c r="G134" s="430">
        <f t="shared" si="14"/>
        <v>0</v>
      </c>
      <c r="H134" s="430">
        <v>0</v>
      </c>
      <c r="I134" s="430">
        <v>0</v>
      </c>
      <c r="J134" s="430">
        <v>0</v>
      </c>
      <c r="K134" s="430">
        <v>0</v>
      </c>
      <c r="L134" s="444">
        <v>0</v>
      </c>
      <c r="M134" s="445">
        <f t="shared" si="9"/>
        <v>0</v>
      </c>
      <c r="N134" s="430">
        <v>0</v>
      </c>
      <c r="O134" s="445">
        <f t="shared" si="10"/>
        <v>0</v>
      </c>
      <c r="P134" s="444">
        <f t="shared" si="11"/>
        <v>0</v>
      </c>
      <c r="Q134" s="455"/>
      <c r="R134" s="453">
        <f t="shared" si="12"/>
        <v>0</v>
      </c>
    </row>
    <row r="135" s="397" customFormat="1" ht="30" hidden="1" customHeight="1" spans="1:18">
      <c r="A135" s="426">
        <v>2011304</v>
      </c>
      <c r="B135" s="427"/>
      <c r="C135" s="427"/>
      <c r="D135" s="427" t="s">
        <v>190</v>
      </c>
      <c r="E135" s="429" t="s">
        <v>281</v>
      </c>
      <c r="F135" s="430">
        <f t="shared" si="13"/>
        <v>0</v>
      </c>
      <c r="G135" s="430">
        <f t="shared" si="14"/>
        <v>0</v>
      </c>
      <c r="H135" s="430">
        <v>0</v>
      </c>
      <c r="I135" s="430">
        <v>0</v>
      </c>
      <c r="J135" s="430">
        <v>0</v>
      </c>
      <c r="K135" s="430">
        <v>0</v>
      </c>
      <c r="L135" s="444">
        <v>0</v>
      </c>
      <c r="M135" s="445">
        <f t="shared" ref="M135:M198" si="15">IF(F135=0,0,L135/F135)</f>
        <v>0</v>
      </c>
      <c r="N135" s="430">
        <v>0</v>
      </c>
      <c r="O135" s="445">
        <f t="shared" si="10"/>
        <v>0</v>
      </c>
      <c r="P135" s="444">
        <f t="shared" si="11"/>
        <v>0</v>
      </c>
      <c r="Q135" s="455"/>
      <c r="R135" s="453">
        <f t="shared" si="12"/>
        <v>0</v>
      </c>
    </row>
    <row r="136" s="397" customFormat="1" ht="30" hidden="1" customHeight="1" spans="1:18">
      <c r="A136" s="426">
        <v>2011305</v>
      </c>
      <c r="B136" s="427"/>
      <c r="C136" s="427"/>
      <c r="D136" s="427" t="s">
        <v>192</v>
      </c>
      <c r="E136" s="429" t="s">
        <v>282</v>
      </c>
      <c r="F136" s="430">
        <f t="shared" si="13"/>
        <v>0</v>
      </c>
      <c r="G136" s="430">
        <f t="shared" si="14"/>
        <v>0</v>
      </c>
      <c r="H136" s="430">
        <v>0</v>
      </c>
      <c r="I136" s="430">
        <v>0</v>
      </c>
      <c r="J136" s="430">
        <v>0</v>
      </c>
      <c r="K136" s="430">
        <v>0</v>
      </c>
      <c r="L136" s="444">
        <v>0</v>
      </c>
      <c r="M136" s="445">
        <f t="shared" si="15"/>
        <v>0</v>
      </c>
      <c r="N136" s="430">
        <v>0</v>
      </c>
      <c r="O136" s="445">
        <f t="shared" ref="O136:O199" si="16">IF(N136=0,0,L136/N136)</f>
        <v>0</v>
      </c>
      <c r="P136" s="444">
        <f t="shared" ref="P136:P199" si="17">L136-N136</f>
        <v>0</v>
      </c>
      <c r="Q136" s="455"/>
      <c r="R136" s="453">
        <f t="shared" ref="R136:R199" si="18">F136+G136+H136+L136+M136+N136+O136+P136</f>
        <v>0</v>
      </c>
    </row>
    <row r="137" s="397" customFormat="1" ht="30" hidden="1" customHeight="1" spans="1:18">
      <c r="A137" s="426">
        <v>2011306</v>
      </c>
      <c r="B137" s="427"/>
      <c r="C137" s="427"/>
      <c r="D137" s="427" t="s">
        <v>194</v>
      </c>
      <c r="E137" s="429" t="s">
        <v>283</v>
      </c>
      <c r="F137" s="430">
        <f t="shared" ref="F137:F200" si="19">G137+K137</f>
        <v>0</v>
      </c>
      <c r="G137" s="430">
        <f t="shared" ref="G137:G200" si="20">H137+I137+J137</f>
        <v>0</v>
      </c>
      <c r="H137" s="430">
        <v>0</v>
      </c>
      <c r="I137" s="430">
        <v>0</v>
      </c>
      <c r="J137" s="430">
        <v>0</v>
      </c>
      <c r="K137" s="430">
        <v>0</v>
      </c>
      <c r="L137" s="444">
        <v>0</v>
      </c>
      <c r="M137" s="445">
        <f t="shared" si="15"/>
        <v>0</v>
      </c>
      <c r="N137" s="430">
        <v>0</v>
      </c>
      <c r="O137" s="445">
        <f t="shared" si="16"/>
        <v>0</v>
      </c>
      <c r="P137" s="444">
        <f t="shared" si="17"/>
        <v>0</v>
      </c>
      <c r="Q137" s="455"/>
      <c r="R137" s="453">
        <f t="shared" si="18"/>
        <v>0</v>
      </c>
    </row>
    <row r="138" s="397" customFormat="1" ht="30" hidden="1" customHeight="1" spans="1:18">
      <c r="A138" s="426">
        <v>2011307</v>
      </c>
      <c r="B138" s="427"/>
      <c r="C138" s="427"/>
      <c r="D138" s="427" t="s">
        <v>196</v>
      </c>
      <c r="E138" s="429" t="s">
        <v>284</v>
      </c>
      <c r="F138" s="430">
        <f t="shared" si="19"/>
        <v>0</v>
      </c>
      <c r="G138" s="430">
        <f t="shared" si="20"/>
        <v>0</v>
      </c>
      <c r="H138" s="430">
        <v>0</v>
      </c>
      <c r="I138" s="430">
        <v>0</v>
      </c>
      <c r="J138" s="430">
        <v>0</v>
      </c>
      <c r="K138" s="430">
        <v>0</v>
      </c>
      <c r="L138" s="444">
        <v>0</v>
      </c>
      <c r="M138" s="445">
        <f t="shared" si="15"/>
        <v>0</v>
      </c>
      <c r="N138" s="430">
        <v>0</v>
      </c>
      <c r="O138" s="445">
        <f t="shared" si="16"/>
        <v>0</v>
      </c>
      <c r="P138" s="444">
        <f t="shared" si="17"/>
        <v>0</v>
      </c>
      <c r="Q138" s="455"/>
      <c r="R138" s="453">
        <f t="shared" si="18"/>
        <v>0</v>
      </c>
    </row>
    <row r="139" s="397" customFormat="1" ht="30" hidden="1" customHeight="1" spans="1:18">
      <c r="A139" s="426">
        <v>2011308</v>
      </c>
      <c r="B139" s="427"/>
      <c r="C139" s="427"/>
      <c r="D139" s="427" t="s">
        <v>198</v>
      </c>
      <c r="E139" s="429" t="s">
        <v>285</v>
      </c>
      <c r="F139" s="430">
        <f t="shared" si="19"/>
        <v>0</v>
      </c>
      <c r="G139" s="430">
        <f t="shared" si="20"/>
        <v>0</v>
      </c>
      <c r="H139" s="430">
        <v>0</v>
      </c>
      <c r="I139" s="430">
        <v>0</v>
      </c>
      <c r="J139" s="430">
        <v>0</v>
      </c>
      <c r="K139" s="430">
        <v>0</v>
      </c>
      <c r="L139" s="444">
        <v>0</v>
      </c>
      <c r="M139" s="445">
        <f t="shared" si="15"/>
        <v>0</v>
      </c>
      <c r="N139" s="430">
        <v>0</v>
      </c>
      <c r="O139" s="445">
        <f t="shared" si="16"/>
        <v>0</v>
      </c>
      <c r="P139" s="444">
        <f t="shared" si="17"/>
        <v>0</v>
      </c>
      <c r="Q139" s="455"/>
      <c r="R139" s="453">
        <f t="shared" si="18"/>
        <v>0</v>
      </c>
    </row>
    <row r="140" s="397" customFormat="1" ht="30" customHeight="1" spans="1:18">
      <c r="A140" s="426">
        <v>2011350</v>
      </c>
      <c r="B140" s="427"/>
      <c r="C140" s="427"/>
      <c r="D140" s="427" t="s">
        <v>202</v>
      </c>
      <c r="E140" s="429" t="s">
        <v>203</v>
      </c>
      <c r="F140" s="430">
        <f t="shared" si="19"/>
        <v>684.41</v>
      </c>
      <c r="G140" s="430">
        <f t="shared" si="20"/>
        <v>684.41</v>
      </c>
      <c r="H140" s="430">
        <v>684.41</v>
      </c>
      <c r="I140" s="430">
        <v>0</v>
      </c>
      <c r="J140" s="430">
        <v>0</v>
      </c>
      <c r="K140" s="430">
        <v>0</v>
      </c>
      <c r="L140" s="444">
        <v>470</v>
      </c>
      <c r="M140" s="445">
        <f t="shared" si="15"/>
        <v>0.686722870793822</v>
      </c>
      <c r="N140" s="430">
        <v>294</v>
      </c>
      <c r="O140" s="445">
        <f t="shared" si="16"/>
        <v>1.59863945578231</v>
      </c>
      <c r="P140" s="444">
        <f t="shared" si="17"/>
        <v>176</v>
      </c>
      <c r="Q140" s="455"/>
      <c r="R140" s="453">
        <f t="shared" si="18"/>
        <v>2995.51536232658</v>
      </c>
    </row>
    <row r="141" s="397" customFormat="1" ht="30" customHeight="1" spans="1:18">
      <c r="A141" s="426">
        <v>2011399</v>
      </c>
      <c r="B141" s="427"/>
      <c r="C141" s="427"/>
      <c r="D141" s="427" t="s">
        <v>204</v>
      </c>
      <c r="E141" s="429" t="s">
        <v>286</v>
      </c>
      <c r="F141" s="430">
        <f t="shared" si="19"/>
        <v>0</v>
      </c>
      <c r="G141" s="430">
        <f t="shared" si="20"/>
        <v>0</v>
      </c>
      <c r="H141" s="430">
        <v>0</v>
      </c>
      <c r="I141" s="430">
        <v>0</v>
      </c>
      <c r="J141" s="430">
        <v>0</v>
      </c>
      <c r="K141" s="430">
        <v>0</v>
      </c>
      <c r="L141" s="444">
        <v>4</v>
      </c>
      <c r="M141" s="445">
        <f t="shared" si="15"/>
        <v>0</v>
      </c>
      <c r="N141" s="430">
        <v>1500</v>
      </c>
      <c r="O141" s="445">
        <f t="shared" si="16"/>
        <v>0.00266666666666667</v>
      </c>
      <c r="P141" s="444">
        <f t="shared" si="17"/>
        <v>-1496</v>
      </c>
      <c r="Q141" s="455"/>
      <c r="R141" s="453">
        <f t="shared" si="18"/>
        <v>8.00266666666676</v>
      </c>
    </row>
    <row r="142" s="397" customFormat="1" ht="30" customHeight="1" spans="1:18">
      <c r="A142" s="426">
        <v>20114</v>
      </c>
      <c r="B142" s="427" t="s">
        <v>85</v>
      </c>
      <c r="C142" s="427" t="s">
        <v>287</v>
      </c>
      <c r="D142" s="428"/>
      <c r="E142" s="429" t="s">
        <v>288</v>
      </c>
      <c r="F142" s="430">
        <f t="shared" si="19"/>
        <v>3807.95</v>
      </c>
      <c r="G142" s="430">
        <f t="shared" si="20"/>
        <v>3807.95</v>
      </c>
      <c r="H142" s="430">
        <v>3807.95</v>
      </c>
      <c r="I142" s="430">
        <v>0</v>
      </c>
      <c r="J142" s="430">
        <v>0</v>
      </c>
      <c r="K142" s="430">
        <v>0</v>
      </c>
      <c r="L142" s="444">
        <v>2536</v>
      </c>
      <c r="M142" s="445">
        <f t="shared" si="15"/>
        <v>0.665975130975984</v>
      </c>
      <c r="N142" s="430">
        <v>3476</v>
      </c>
      <c r="O142" s="445">
        <f t="shared" si="16"/>
        <v>0.729574223245109</v>
      </c>
      <c r="P142" s="444">
        <f t="shared" si="17"/>
        <v>-940</v>
      </c>
      <c r="Q142" s="455"/>
      <c r="R142" s="453">
        <f t="shared" si="18"/>
        <v>16497.2455493542</v>
      </c>
    </row>
    <row r="143" s="397" customFormat="1" ht="30" hidden="1" customHeight="1" spans="1:18">
      <c r="A143" s="426">
        <v>2011401</v>
      </c>
      <c r="B143" s="427"/>
      <c r="C143" s="427"/>
      <c r="D143" s="427" t="s">
        <v>183</v>
      </c>
      <c r="E143" s="429" t="s">
        <v>185</v>
      </c>
      <c r="F143" s="430">
        <f t="shared" si="19"/>
        <v>0</v>
      </c>
      <c r="G143" s="430">
        <f t="shared" si="20"/>
        <v>0</v>
      </c>
      <c r="H143" s="430">
        <v>0</v>
      </c>
      <c r="I143" s="430">
        <v>0</v>
      </c>
      <c r="J143" s="430">
        <v>0</v>
      </c>
      <c r="K143" s="430">
        <v>0</v>
      </c>
      <c r="L143" s="444">
        <v>0</v>
      </c>
      <c r="M143" s="445">
        <f t="shared" si="15"/>
        <v>0</v>
      </c>
      <c r="N143" s="430">
        <v>0</v>
      </c>
      <c r="O143" s="445">
        <f t="shared" si="16"/>
        <v>0</v>
      </c>
      <c r="P143" s="444">
        <f t="shared" si="17"/>
        <v>0</v>
      </c>
      <c r="Q143" s="456"/>
      <c r="R143" s="453">
        <f t="shared" si="18"/>
        <v>0</v>
      </c>
    </row>
    <row r="144" s="397" customFormat="1" ht="30" hidden="1" customHeight="1" spans="1:18">
      <c r="A144" s="426">
        <v>2011402</v>
      </c>
      <c r="B144" s="427"/>
      <c r="C144" s="427"/>
      <c r="D144" s="427" t="s">
        <v>186</v>
      </c>
      <c r="E144" s="429" t="s">
        <v>187</v>
      </c>
      <c r="F144" s="430">
        <f t="shared" si="19"/>
        <v>0</v>
      </c>
      <c r="G144" s="430">
        <f t="shared" si="20"/>
        <v>0</v>
      </c>
      <c r="H144" s="430">
        <v>0</v>
      </c>
      <c r="I144" s="430">
        <v>0</v>
      </c>
      <c r="J144" s="430">
        <v>0</v>
      </c>
      <c r="K144" s="430">
        <v>0</v>
      </c>
      <c r="L144" s="444">
        <v>0</v>
      </c>
      <c r="M144" s="445">
        <f t="shared" si="15"/>
        <v>0</v>
      </c>
      <c r="N144" s="430">
        <v>0</v>
      </c>
      <c r="O144" s="445">
        <f t="shared" si="16"/>
        <v>0</v>
      </c>
      <c r="P144" s="444">
        <f t="shared" si="17"/>
        <v>0</v>
      </c>
      <c r="Q144" s="455"/>
      <c r="R144" s="453">
        <f t="shared" si="18"/>
        <v>0</v>
      </c>
    </row>
    <row r="145" s="397" customFormat="1" ht="30" customHeight="1" spans="1:18">
      <c r="A145" s="426">
        <v>2011403</v>
      </c>
      <c r="B145" s="427"/>
      <c r="C145" s="427"/>
      <c r="D145" s="427" t="s">
        <v>188</v>
      </c>
      <c r="E145" s="429" t="s">
        <v>189</v>
      </c>
      <c r="F145" s="430">
        <f t="shared" si="19"/>
        <v>61.95</v>
      </c>
      <c r="G145" s="430">
        <f t="shared" si="20"/>
        <v>61.95</v>
      </c>
      <c r="H145" s="430">
        <v>61.95</v>
      </c>
      <c r="I145" s="430">
        <v>0</v>
      </c>
      <c r="J145" s="430">
        <v>0</v>
      </c>
      <c r="K145" s="430">
        <v>0</v>
      </c>
      <c r="L145" s="444">
        <v>43</v>
      </c>
      <c r="M145" s="445">
        <f t="shared" si="15"/>
        <v>0.69410815173527</v>
      </c>
      <c r="N145" s="430">
        <v>55</v>
      </c>
      <c r="O145" s="445">
        <f t="shared" si="16"/>
        <v>0.781818181818182</v>
      </c>
      <c r="P145" s="444">
        <f t="shared" si="17"/>
        <v>-12</v>
      </c>
      <c r="Q145" s="455"/>
      <c r="R145" s="453">
        <f t="shared" si="18"/>
        <v>273.325926333553</v>
      </c>
    </row>
    <row r="146" s="397" customFormat="1" ht="30" customHeight="1" spans="1:18">
      <c r="A146" s="426">
        <v>2011404</v>
      </c>
      <c r="B146" s="427"/>
      <c r="C146" s="427"/>
      <c r="D146" s="427" t="s">
        <v>190</v>
      </c>
      <c r="E146" s="429" t="s">
        <v>289</v>
      </c>
      <c r="F146" s="430">
        <f t="shared" si="19"/>
        <v>25</v>
      </c>
      <c r="G146" s="430">
        <f t="shared" si="20"/>
        <v>25</v>
      </c>
      <c r="H146" s="430">
        <v>25</v>
      </c>
      <c r="I146" s="430">
        <v>0</v>
      </c>
      <c r="J146" s="430">
        <v>0</v>
      </c>
      <c r="K146" s="430">
        <v>0</v>
      </c>
      <c r="L146" s="444">
        <v>25</v>
      </c>
      <c r="M146" s="445">
        <f t="shared" si="15"/>
        <v>1</v>
      </c>
      <c r="N146" s="430">
        <v>5</v>
      </c>
      <c r="O146" s="445">
        <f t="shared" si="16"/>
        <v>5</v>
      </c>
      <c r="P146" s="444">
        <f t="shared" si="17"/>
        <v>20</v>
      </c>
      <c r="Q146" s="455"/>
      <c r="R146" s="453">
        <f t="shared" si="18"/>
        <v>131</v>
      </c>
    </row>
    <row r="147" s="397" customFormat="1" ht="30" customHeight="1" spans="1:18">
      <c r="A147" s="426">
        <v>2011405</v>
      </c>
      <c r="B147" s="427"/>
      <c r="C147" s="427"/>
      <c r="D147" s="427" t="s">
        <v>192</v>
      </c>
      <c r="E147" s="429" t="s">
        <v>290</v>
      </c>
      <c r="F147" s="430">
        <f t="shared" si="19"/>
        <v>3605</v>
      </c>
      <c r="G147" s="430">
        <f t="shared" si="20"/>
        <v>3605</v>
      </c>
      <c r="H147" s="430">
        <v>3605</v>
      </c>
      <c r="I147" s="430">
        <v>0</v>
      </c>
      <c r="J147" s="430">
        <v>0</v>
      </c>
      <c r="K147" s="430">
        <v>0</v>
      </c>
      <c r="L147" s="444">
        <v>2352</v>
      </c>
      <c r="M147" s="445">
        <f t="shared" si="15"/>
        <v>0.652427184466019</v>
      </c>
      <c r="N147" s="430">
        <v>3376</v>
      </c>
      <c r="O147" s="445">
        <f t="shared" si="16"/>
        <v>0.696682464454976</v>
      </c>
      <c r="P147" s="444">
        <f t="shared" si="17"/>
        <v>-1024</v>
      </c>
      <c r="Q147" s="455"/>
      <c r="R147" s="453">
        <f t="shared" si="18"/>
        <v>15520.3491096489</v>
      </c>
    </row>
    <row r="148" s="397" customFormat="1" ht="30" hidden="1" customHeight="1" spans="1:18">
      <c r="A148" s="426">
        <v>2011406</v>
      </c>
      <c r="B148" s="427"/>
      <c r="C148" s="427"/>
      <c r="D148" s="427" t="s">
        <v>194</v>
      </c>
      <c r="E148" s="429" t="s">
        <v>291</v>
      </c>
      <c r="F148" s="430">
        <f t="shared" si="19"/>
        <v>0</v>
      </c>
      <c r="G148" s="430">
        <f t="shared" si="20"/>
        <v>0</v>
      </c>
      <c r="H148" s="430">
        <v>0</v>
      </c>
      <c r="I148" s="430">
        <v>0</v>
      </c>
      <c r="J148" s="430">
        <v>0</v>
      </c>
      <c r="K148" s="430">
        <v>0</v>
      </c>
      <c r="L148" s="444">
        <v>0</v>
      </c>
      <c r="M148" s="445">
        <f t="shared" si="15"/>
        <v>0</v>
      </c>
      <c r="N148" s="430">
        <v>0</v>
      </c>
      <c r="O148" s="445">
        <f t="shared" si="16"/>
        <v>0</v>
      </c>
      <c r="P148" s="444">
        <f t="shared" si="17"/>
        <v>0</v>
      </c>
      <c r="Q148" s="455"/>
      <c r="R148" s="453">
        <f t="shared" si="18"/>
        <v>0</v>
      </c>
    </row>
    <row r="149" s="397" customFormat="1" ht="30" customHeight="1" spans="1:18">
      <c r="A149" s="426">
        <v>2011407</v>
      </c>
      <c r="B149" s="427"/>
      <c r="C149" s="427"/>
      <c r="D149" s="427" t="s">
        <v>196</v>
      </c>
      <c r="E149" s="429" t="s">
        <v>292</v>
      </c>
      <c r="F149" s="430">
        <f t="shared" si="19"/>
        <v>40</v>
      </c>
      <c r="G149" s="430">
        <f t="shared" si="20"/>
        <v>40</v>
      </c>
      <c r="H149" s="430">
        <v>40</v>
      </c>
      <c r="I149" s="430">
        <v>0</v>
      </c>
      <c r="J149" s="430">
        <v>0</v>
      </c>
      <c r="K149" s="430">
        <v>0</v>
      </c>
      <c r="L149" s="444">
        <v>40</v>
      </c>
      <c r="M149" s="445">
        <f t="shared" si="15"/>
        <v>1</v>
      </c>
      <c r="N149" s="430">
        <v>0</v>
      </c>
      <c r="O149" s="445">
        <f t="shared" si="16"/>
        <v>0</v>
      </c>
      <c r="P149" s="444">
        <f t="shared" si="17"/>
        <v>40</v>
      </c>
      <c r="Q149" s="455"/>
      <c r="R149" s="453">
        <f t="shared" si="18"/>
        <v>201</v>
      </c>
    </row>
    <row r="150" s="397" customFormat="1" ht="30" hidden="1" customHeight="1" spans="1:18">
      <c r="A150" s="426">
        <v>2011408</v>
      </c>
      <c r="B150" s="427"/>
      <c r="C150" s="427"/>
      <c r="D150" s="427" t="s">
        <v>198</v>
      </c>
      <c r="E150" s="429" t="s">
        <v>293</v>
      </c>
      <c r="F150" s="430">
        <f t="shared" si="19"/>
        <v>0</v>
      </c>
      <c r="G150" s="430">
        <f t="shared" si="20"/>
        <v>0</v>
      </c>
      <c r="H150" s="430">
        <v>0</v>
      </c>
      <c r="I150" s="430">
        <v>0</v>
      </c>
      <c r="J150" s="430">
        <v>0</v>
      </c>
      <c r="K150" s="430">
        <v>0</v>
      </c>
      <c r="L150" s="444">
        <v>0</v>
      </c>
      <c r="M150" s="445">
        <f t="shared" si="15"/>
        <v>0</v>
      </c>
      <c r="N150" s="430">
        <v>0</v>
      </c>
      <c r="O150" s="445">
        <f t="shared" si="16"/>
        <v>0</v>
      </c>
      <c r="P150" s="444">
        <f t="shared" si="17"/>
        <v>0</v>
      </c>
      <c r="Q150" s="455"/>
      <c r="R150" s="453">
        <f t="shared" si="18"/>
        <v>0</v>
      </c>
    </row>
    <row r="151" s="397" customFormat="1" ht="30" customHeight="1" spans="1:18">
      <c r="A151" s="426">
        <v>2011409</v>
      </c>
      <c r="B151" s="427"/>
      <c r="C151" s="427"/>
      <c r="D151" s="427" t="s">
        <v>200</v>
      </c>
      <c r="E151" s="429" t="s">
        <v>294</v>
      </c>
      <c r="F151" s="430">
        <f t="shared" si="19"/>
        <v>76</v>
      </c>
      <c r="G151" s="430">
        <f t="shared" si="20"/>
        <v>76</v>
      </c>
      <c r="H151" s="430">
        <v>76</v>
      </c>
      <c r="I151" s="430">
        <v>0</v>
      </c>
      <c r="J151" s="430">
        <v>0</v>
      </c>
      <c r="K151" s="430">
        <v>0</v>
      </c>
      <c r="L151" s="444">
        <v>76</v>
      </c>
      <c r="M151" s="445">
        <f t="shared" si="15"/>
        <v>1</v>
      </c>
      <c r="N151" s="430">
        <v>0</v>
      </c>
      <c r="O151" s="445">
        <f t="shared" si="16"/>
        <v>0</v>
      </c>
      <c r="P151" s="444">
        <f t="shared" si="17"/>
        <v>76</v>
      </c>
      <c r="Q151" s="455"/>
      <c r="R151" s="453">
        <f t="shared" si="18"/>
        <v>381</v>
      </c>
    </row>
    <row r="152" s="397" customFormat="1" ht="30" hidden="1" customHeight="1" spans="1:18">
      <c r="A152" s="426">
        <v>2011450</v>
      </c>
      <c r="B152" s="427"/>
      <c r="C152" s="427"/>
      <c r="D152" s="427" t="s">
        <v>202</v>
      </c>
      <c r="E152" s="429" t="s">
        <v>203</v>
      </c>
      <c r="F152" s="430">
        <f t="shared" si="19"/>
        <v>0</v>
      </c>
      <c r="G152" s="430">
        <f t="shared" si="20"/>
        <v>0</v>
      </c>
      <c r="H152" s="430">
        <v>0</v>
      </c>
      <c r="I152" s="430">
        <v>0</v>
      </c>
      <c r="J152" s="430">
        <v>0</v>
      </c>
      <c r="K152" s="430">
        <v>0</v>
      </c>
      <c r="L152" s="444">
        <v>0</v>
      </c>
      <c r="M152" s="445">
        <f t="shared" si="15"/>
        <v>0</v>
      </c>
      <c r="N152" s="430">
        <v>0</v>
      </c>
      <c r="O152" s="445">
        <f t="shared" si="16"/>
        <v>0</v>
      </c>
      <c r="P152" s="444">
        <f t="shared" si="17"/>
        <v>0</v>
      </c>
      <c r="Q152" s="455"/>
      <c r="R152" s="453">
        <f t="shared" si="18"/>
        <v>0</v>
      </c>
    </row>
    <row r="153" s="397" customFormat="1" ht="30" hidden="1" customHeight="1" spans="1:18">
      <c r="A153" s="426">
        <v>2011499</v>
      </c>
      <c r="B153" s="427"/>
      <c r="C153" s="427"/>
      <c r="D153" s="427" t="s">
        <v>204</v>
      </c>
      <c r="E153" s="429" t="s">
        <v>295</v>
      </c>
      <c r="F153" s="430">
        <f t="shared" si="19"/>
        <v>0</v>
      </c>
      <c r="G153" s="430">
        <f t="shared" si="20"/>
        <v>0</v>
      </c>
      <c r="H153" s="430">
        <v>0</v>
      </c>
      <c r="I153" s="430">
        <v>0</v>
      </c>
      <c r="J153" s="430">
        <v>0</v>
      </c>
      <c r="K153" s="430">
        <v>0</v>
      </c>
      <c r="L153" s="444">
        <v>0</v>
      </c>
      <c r="M153" s="445">
        <f t="shared" si="15"/>
        <v>0</v>
      </c>
      <c r="N153" s="430">
        <v>40</v>
      </c>
      <c r="O153" s="445">
        <f t="shared" si="16"/>
        <v>0</v>
      </c>
      <c r="P153" s="444">
        <f t="shared" si="17"/>
        <v>-40</v>
      </c>
      <c r="Q153" s="455"/>
      <c r="R153" s="453">
        <f t="shared" si="18"/>
        <v>0</v>
      </c>
    </row>
    <row r="154" s="397" customFormat="1" ht="30" customHeight="1" spans="1:18">
      <c r="A154" s="426">
        <v>20115</v>
      </c>
      <c r="B154" s="427" t="s">
        <v>85</v>
      </c>
      <c r="C154" s="427" t="s">
        <v>296</v>
      </c>
      <c r="D154" s="428"/>
      <c r="E154" s="429" t="s">
        <v>297</v>
      </c>
      <c r="F154" s="430">
        <f t="shared" si="19"/>
        <v>6394.5</v>
      </c>
      <c r="G154" s="430">
        <f t="shared" si="20"/>
        <v>6394.5</v>
      </c>
      <c r="H154" s="430">
        <v>6394.5</v>
      </c>
      <c r="I154" s="430">
        <v>0</v>
      </c>
      <c r="J154" s="430">
        <v>0</v>
      </c>
      <c r="K154" s="430">
        <v>0</v>
      </c>
      <c r="L154" s="444">
        <v>5161</v>
      </c>
      <c r="M154" s="445">
        <f t="shared" si="15"/>
        <v>0.807099851434827</v>
      </c>
      <c r="N154" s="430">
        <v>4011</v>
      </c>
      <c r="O154" s="445">
        <f t="shared" si="16"/>
        <v>1.28671154325605</v>
      </c>
      <c r="P154" s="444">
        <f t="shared" si="17"/>
        <v>1150</v>
      </c>
      <c r="Q154" s="455"/>
      <c r="R154" s="453">
        <f t="shared" si="18"/>
        <v>29507.5938113947</v>
      </c>
    </row>
    <row r="155" s="397" customFormat="1" ht="30" customHeight="1" spans="1:18">
      <c r="A155" s="426">
        <v>2011501</v>
      </c>
      <c r="B155" s="427"/>
      <c r="C155" s="427"/>
      <c r="D155" s="427" t="s">
        <v>183</v>
      </c>
      <c r="E155" s="429" t="s">
        <v>185</v>
      </c>
      <c r="F155" s="430">
        <f t="shared" si="19"/>
        <v>3334.5</v>
      </c>
      <c r="G155" s="430">
        <f t="shared" si="20"/>
        <v>3334.5</v>
      </c>
      <c r="H155" s="430">
        <v>3334.5</v>
      </c>
      <c r="I155" s="430">
        <v>0</v>
      </c>
      <c r="J155" s="430">
        <v>0</v>
      </c>
      <c r="K155" s="430">
        <v>0</v>
      </c>
      <c r="L155" s="444">
        <v>2955</v>
      </c>
      <c r="M155" s="445">
        <f t="shared" si="15"/>
        <v>0.886189833558255</v>
      </c>
      <c r="N155" s="430">
        <v>2798</v>
      </c>
      <c r="O155" s="445">
        <f t="shared" si="16"/>
        <v>1.05611150822016</v>
      </c>
      <c r="P155" s="444">
        <f t="shared" si="17"/>
        <v>157</v>
      </c>
      <c r="Q155" s="455"/>
      <c r="R155" s="453">
        <f t="shared" si="18"/>
        <v>15915.4423013418</v>
      </c>
    </row>
    <row r="156" s="397" customFormat="1" ht="30" hidden="1" customHeight="1" spans="1:18">
      <c r="A156" s="426">
        <v>2011502</v>
      </c>
      <c r="B156" s="427"/>
      <c r="C156" s="427"/>
      <c r="D156" s="427" t="s">
        <v>186</v>
      </c>
      <c r="E156" s="429" t="s">
        <v>187</v>
      </c>
      <c r="F156" s="430">
        <f t="shared" si="19"/>
        <v>0</v>
      </c>
      <c r="G156" s="430">
        <f t="shared" si="20"/>
        <v>0</v>
      </c>
      <c r="H156" s="430">
        <v>0</v>
      </c>
      <c r="I156" s="430">
        <v>0</v>
      </c>
      <c r="J156" s="430">
        <v>0</v>
      </c>
      <c r="K156" s="430">
        <v>0</v>
      </c>
      <c r="L156" s="444">
        <v>0</v>
      </c>
      <c r="M156" s="445">
        <f t="shared" si="15"/>
        <v>0</v>
      </c>
      <c r="N156" s="430">
        <v>15</v>
      </c>
      <c r="O156" s="445">
        <f t="shared" si="16"/>
        <v>0</v>
      </c>
      <c r="P156" s="444">
        <f t="shared" si="17"/>
        <v>-15</v>
      </c>
      <c r="Q156" s="455"/>
      <c r="R156" s="453">
        <f t="shared" si="18"/>
        <v>0</v>
      </c>
    </row>
    <row r="157" s="397" customFormat="1" ht="30" hidden="1" customHeight="1" spans="1:18">
      <c r="A157" s="426">
        <v>2011503</v>
      </c>
      <c r="B157" s="427"/>
      <c r="C157" s="427"/>
      <c r="D157" s="427" t="s">
        <v>188</v>
      </c>
      <c r="E157" s="429" t="s">
        <v>189</v>
      </c>
      <c r="F157" s="430">
        <f t="shared" si="19"/>
        <v>0</v>
      </c>
      <c r="G157" s="430">
        <f t="shared" si="20"/>
        <v>0</v>
      </c>
      <c r="H157" s="430">
        <v>0</v>
      </c>
      <c r="I157" s="430">
        <v>0</v>
      </c>
      <c r="J157" s="430">
        <v>0</v>
      </c>
      <c r="K157" s="430">
        <v>0</v>
      </c>
      <c r="L157" s="444">
        <v>0</v>
      </c>
      <c r="M157" s="445">
        <f t="shared" si="15"/>
        <v>0</v>
      </c>
      <c r="N157" s="430">
        <v>0</v>
      </c>
      <c r="O157" s="445">
        <f t="shared" si="16"/>
        <v>0</v>
      </c>
      <c r="P157" s="444">
        <f t="shared" si="17"/>
        <v>0</v>
      </c>
      <c r="Q157" s="455"/>
      <c r="R157" s="453">
        <f t="shared" si="18"/>
        <v>0</v>
      </c>
    </row>
    <row r="158" s="397" customFormat="1" ht="30" customHeight="1" spans="1:18">
      <c r="A158" s="426">
        <v>2011504</v>
      </c>
      <c r="B158" s="427"/>
      <c r="C158" s="427"/>
      <c r="D158" s="427" t="s">
        <v>190</v>
      </c>
      <c r="E158" s="429" t="s">
        <v>298</v>
      </c>
      <c r="F158" s="430">
        <f t="shared" si="19"/>
        <v>2032.46</v>
      </c>
      <c r="G158" s="430">
        <f t="shared" si="20"/>
        <v>2032.46</v>
      </c>
      <c r="H158" s="430">
        <v>2032.46</v>
      </c>
      <c r="I158" s="430">
        <v>0</v>
      </c>
      <c r="J158" s="430">
        <v>0</v>
      </c>
      <c r="K158" s="430">
        <v>0</v>
      </c>
      <c r="L158" s="444">
        <v>1426</v>
      </c>
      <c r="M158" s="445">
        <f t="shared" si="15"/>
        <v>0.701612823868612</v>
      </c>
      <c r="N158" s="430">
        <v>973</v>
      </c>
      <c r="O158" s="445">
        <f t="shared" si="16"/>
        <v>1.4655704008222</v>
      </c>
      <c r="P158" s="444">
        <f t="shared" si="17"/>
        <v>453</v>
      </c>
      <c r="Q158" s="455"/>
      <c r="R158" s="453">
        <f t="shared" si="18"/>
        <v>8951.54718322469</v>
      </c>
    </row>
    <row r="159" s="397" customFormat="1" ht="30" customHeight="1" spans="1:18">
      <c r="A159" s="426">
        <v>2011505</v>
      </c>
      <c r="B159" s="427"/>
      <c r="C159" s="427"/>
      <c r="D159" s="427" t="s">
        <v>192</v>
      </c>
      <c r="E159" s="429" t="s">
        <v>299</v>
      </c>
      <c r="F159" s="430">
        <f t="shared" si="19"/>
        <v>137.54</v>
      </c>
      <c r="G159" s="430">
        <f t="shared" si="20"/>
        <v>137.54</v>
      </c>
      <c r="H159" s="430">
        <v>137.54</v>
      </c>
      <c r="I159" s="430">
        <v>0</v>
      </c>
      <c r="J159" s="430">
        <v>0</v>
      </c>
      <c r="K159" s="430">
        <v>0</v>
      </c>
      <c r="L159" s="444">
        <v>145</v>
      </c>
      <c r="M159" s="445">
        <f t="shared" si="15"/>
        <v>1.05423876690417</v>
      </c>
      <c r="N159" s="430">
        <v>190</v>
      </c>
      <c r="O159" s="445">
        <f t="shared" si="16"/>
        <v>0.763157894736842</v>
      </c>
      <c r="P159" s="444">
        <f t="shared" si="17"/>
        <v>-45</v>
      </c>
      <c r="Q159" s="455"/>
      <c r="R159" s="453">
        <f t="shared" si="18"/>
        <v>704.437396661641</v>
      </c>
    </row>
    <row r="160" s="397" customFormat="1" ht="30" customHeight="1" spans="1:18">
      <c r="A160" s="426">
        <v>2011506</v>
      </c>
      <c r="B160" s="427"/>
      <c r="C160" s="427"/>
      <c r="D160" s="427" t="s">
        <v>194</v>
      </c>
      <c r="E160" s="429" t="s">
        <v>300</v>
      </c>
      <c r="F160" s="430">
        <f t="shared" si="19"/>
        <v>890</v>
      </c>
      <c r="G160" s="430">
        <f t="shared" si="20"/>
        <v>890</v>
      </c>
      <c r="H160" s="430">
        <v>890</v>
      </c>
      <c r="I160" s="430">
        <v>0</v>
      </c>
      <c r="J160" s="430">
        <v>0</v>
      </c>
      <c r="K160" s="430">
        <v>0</v>
      </c>
      <c r="L160" s="444">
        <v>635</v>
      </c>
      <c r="M160" s="445">
        <f t="shared" si="15"/>
        <v>0.713483146067416</v>
      </c>
      <c r="N160" s="430">
        <v>35</v>
      </c>
      <c r="O160" s="445">
        <f t="shared" si="16"/>
        <v>18.1428571428571</v>
      </c>
      <c r="P160" s="444">
        <f t="shared" si="17"/>
        <v>600</v>
      </c>
      <c r="Q160" s="455"/>
      <c r="R160" s="453">
        <f t="shared" si="18"/>
        <v>3958.85634028892</v>
      </c>
    </row>
    <row r="161" s="397" customFormat="1" ht="30" hidden="1" customHeight="1" spans="1:18">
      <c r="A161" s="426">
        <v>2011507</v>
      </c>
      <c r="B161" s="427"/>
      <c r="C161" s="427"/>
      <c r="D161" s="427" t="s">
        <v>196</v>
      </c>
      <c r="E161" s="429" t="s">
        <v>238</v>
      </c>
      <c r="F161" s="430">
        <f t="shared" si="19"/>
        <v>0</v>
      </c>
      <c r="G161" s="430">
        <f t="shared" si="20"/>
        <v>0</v>
      </c>
      <c r="H161" s="430">
        <v>0</v>
      </c>
      <c r="I161" s="430">
        <v>0</v>
      </c>
      <c r="J161" s="430">
        <v>0</v>
      </c>
      <c r="K161" s="430">
        <v>0</v>
      </c>
      <c r="L161" s="444">
        <v>0</v>
      </c>
      <c r="M161" s="445">
        <f t="shared" si="15"/>
        <v>0</v>
      </c>
      <c r="N161" s="430">
        <v>0</v>
      </c>
      <c r="O161" s="445">
        <f t="shared" si="16"/>
        <v>0</v>
      </c>
      <c r="P161" s="444">
        <f t="shared" si="17"/>
        <v>0</v>
      </c>
      <c r="Q161" s="455"/>
      <c r="R161" s="453">
        <f t="shared" si="18"/>
        <v>0</v>
      </c>
    </row>
    <row r="162" s="397" customFormat="1" ht="30" hidden="1" customHeight="1" spans="1:18">
      <c r="A162" s="426">
        <v>2011550</v>
      </c>
      <c r="B162" s="427"/>
      <c r="C162" s="427"/>
      <c r="D162" s="427" t="s">
        <v>202</v>
      </c>
      <c r="E162" s="429" t="s">
        <v>203</v>
      </c>
      <c r="F162" s="430">
        <f t="shared" si="19"/>
        <v>0</v>
      </c>
      <c r="G162" s="430">
        <f t="shared" si="20"/>
        <v>0</v>
      </c>
      <c r="H162" s="430">
        <v>0</v>
      </c>
      <c r="I162" s="430">
        <v>0</v>
      </c>
      <c r="J162" s="430">
        <v>0</v>
      </c>
      <c r="K162" s="430">
        <v>0</v>
      </c>
      <c r="L162" s="444">
        <v>0</v>
      </c>
      <c r="M162" s="445">
        <f t="shared" si="15"/>
        <v>0</v>
      </c>
      <c r="N162" s="430">
        <v>0</v>
      </c>
      <c r="O162" s="445">
        <f t="shared" si="16"/>
        <v>0</v>
      </c>
      <c r="P162" s="444">
        <f t="shared" si="17"/>
        <v>0</v>
      </c>
      <c r="Q162" s="455"/>
      <c r="R162" s="453">
        <f t="shared" si="18"/>
        <v>0</v>
      </c>
    </row>
    <row r="163" s="397" customFormat="1" ht="30" hidden="1" customHeight="1" spans="1:18">
      <c r="A163" s="426">
        <v>2011599</v>
      </c>
      <c r="B163" s="427"/>
      <c r="C163" s="427"/>
      <c r="D163" s="427" t="s">
        <v>204</v>
      </c>
      <c r="E163" s="429" t="s">
        <v>301</v>
      </c>
      <c r="F163" s="430">
        <f t="shared" si="19"/>
        <v>0</v>
      </c>
      <c r="G163" s="430">
        <f t="shared" si="20"/>
        <v>0</v>
      </c>
      <c r="H163" s="430">
        <v>0</v>
      </c>
      <c r="I163" s="430">
        <v>0</v>
      </c>
      <c r="J163" s="430">
        <v>0</v>
      </c>
      <c r="K163" s="430">
        <v>0</v>
      </c>
      <c r="L163" s="444">
        <v>0</v>
      </c>
      <c r="M163" s="445">
        <f t="shared" si="15"/>
        <v>0</v>
      </c>
      <c r="N163" s="430">
        <v>0</v>
      </c>
      <c r="O163" s="445">
        <f t="shared" si="16"/>
        <v>0</v>
      </c>
      <c r="P163" s="444">
        <f t="shared" si="17"/>
        <v>0</v>
      </c>
      <c r="Q163" s="455"/>
      <c r="R163" s="453">
        <f t="shared" si="18"/>
        <v>0</v>
      </c>
    </row>
    <row r="164" s="397" customFormat="1" ht="30" customHeight="1" spans="1:18">
      <c r="A164" s="426">
        <v>20117</v>
      </c>
      <c r="B164" s="427" t="s">
        <v>85</v>
      </c>
      <c r="C164" s="427" t="s">
        <v>302</v>
      </c>
      <c r="D164" s="428"/>
      <c r="E164" s="429" t="s">
        <v>303</v>
      </c>
      <c r="F164" s="430">
        <f t="shared" si="19"/>
        <v>14463.08</v>
      </c>
      <c r="G164" s="430">
        <f t="shared" si="20"/>
        <v>14463.08</v>
      </c>
      <c r="H164" s="430">
        <v>13989.13</v>
      </c>
      <c r="I164" s="430">
        <v>0</v>
      </c>
      <c r="J164" s="430">
        <v>473.95</v>
      </c>
      <c r="K164" s="430">
        <v>0</v>
      </c>
      <c r="L164" s="444">
        <v>9522</v>
      </c>
      <c r="M164" s="445">
        <f t="shared" si="15"/>
        <v>0.658365991199661</v>
      </c>
      <c r="N164" s="430">
        <v>11281</v>
      </c>
      <c r="O164" s="445">
        <f t="shared" si="16"/>
        <v>0.844074106905416</v>
      </c>
      <c r="P164" s="444">
        <f t="shared" si="17"/>
        <v>-1759</v>
      </c>
      <c r="Q164" s="455"/>
      <c r="R164" s="453">
        <f t="shared" si="18"/>
        <v>61960.7924400981</v>
      </c>
    </row>
    <row r="165" s="397" customFormat="1" ht="30" customHeight="1" spans="1:18">
      <c r="A165" s="426">
        <v>2011701</v>
      </c>
      <c r="B165" s="427"/>
      <c r="C165" s="427"/>
      <c r="D165" s="427" t="s">
        <v>183</v>
      </c>
      <c r="E165" s="429" t="s">
        <v>185</v>
      </c>
      <c r="F165" s="430">
        <f t="shared" si="19"/>
        <v>2056.88</v>
      </c>
      <c r="G165" s="430">
        <f t="shared" si="20"/>
        <v>2056.88</v>
      </c>
      <c r="H165" s="430">
        <v>2056.88</v>
      </c>
      <c r="I165" s="430">
        <v>0</v>
      </c>
      <c r="J165" s="430">
        <v>0</v>
      </c>
      <c r="K165" s="430">
        <v>0</v>
      </c>
      <c r="L165" s="444">
        <v>1536</v>
      </c>
      <c r="M165" s="445">
        <f t="shared" si="15"/>
        <v>0.746762086266578</v>
      </c>
      <c r="N165" s="430">
        <v>1585</v>
      </c>
      <c r="O165" s="445">
        <f t="shared" si="16"/>
        <v>0.969085173501577</v>
      </c>
      <c r="P165" s="444">
        <f t="shared" si="17"/>
        <v>-49</v>
      </c>
      <c r="Q165" s="455"/>
      <c r="R165" s="453">
        <f t="shared" si="18"/>
        <v>9244.35584725977</v>
      </c>
    </row>
    <row r="166" s="397" customFormat="1" ht="30" hidden="1" customHeight="1" spans="1:18">
      <c r="A166" s="426">
        <v>2011702</v>
      </c>
      <c r="B166" s="427"/>
      <c r="C166" s="427"/>
      <c r="D166" s="427" t="s">
        <v>186</v>
      </c>
      <c r="E166" s="429" t="s">
        <v>187</v>
      </c>
      <c r="F166" s="430">
        <f t="shared" si="19"/>
        <v>0</v>
      </c>
      <c r="G166" s="430">
        <f t="shared" si="20"/>
        <v>0</v>
      </c>
      <c r="H166" s="430">
        <v>0</v>
      </c>
      <c r="I166" s="430">
        <v>0</v>
      </c>
      <c r="J166" s="430">
        <v>0</v>
      </c>
      <c r="K166" s="430">
        <v>0</v>
      </c>
      <c r="L166" s="444">
        <v>0</v>
      </c>
      <c r="M166" s="445">
        <f t="shared" si="15"/>
        <v>0</v>
      </c>
      <c r="N166" s="430">
        <v>1155</v>
      </c>
      <c r="O166" s="445">
        <f t="shared" si="16"/>
        <v>0</v>
      </c>
      <c r="P166" s="444">
        <f t="shared" si="17"/>
        <v>-1155</v>
      </c>
      <c r="Q166" s="455"/>
      <c r="R166" s="453">
        <f t="shared" si="18"/>
        <v>0</v>
      </c>
    </row>
    <row r="167" s="397" customFormat="1" ht="30" hidden="1" customHeight="1" spans="1:18">
      <c r="A167" s="426">
        <v>2011703</v>
      </c>
      <c r="B167" s="427"/>
      <c r="C167" s="427"/>
      <c r="D167" s="427" t="s">
        <v>188</v>
      </c>
      <c r="E167" s="429" t="s">
        <v>189</v>
      </c>
      <c r="F167" s="430">
        <f t="shared" si="19"/>
        <v>0</v>
      </c>
      <c r="G167" s="430">
        <f t="shared" si="20"/>
        <v>0</v>
      </c>
      <c r="H167" s="430">
        <v>0</v>
      </c>
      <c r="I167" s="430">
        <v>0</v>
      </c>
      <c r="J167" s="430">
        <v>0</v>
      </c>
      <c r="K167" s="430">
        <v>0</v>
      </c>
      <c r="L167" s="444">
        <v>0</v>
      </c>
      <c r="M167" s="445">
        <f t="shared" si="15"/>
        <v>0</v>
      </c>
      <c r="N167" s="430">
        <v>0</v>
      </c>
      <c r="O167" s="445">
        <f t="shared" si="16"/>
        <v>0</v>
      </c>
      <c r="P167" s="444">
        <f t="shared" si="17"/>
        <v>0</v>
      </c>
      <c r="Q167" s="455"/>
      <c r="R167" s="453">
        <f t="shared" si="18"/>
        <v>0</v>
      </c>
    </row>
    <row r="168" s="397" customFormat="1" ht="30" customHeight="1" spans="1:18">
      <c r="A168" s="426">
        <v>2011704</v>
      </c>
      <c r="B168" s="427"/>
      <c r="C168" s="427"/>
      <c r="D168" s="427" t="s">
        <v>190</v>
      </c>
      <c r="E168" s="429" t="s">
        <v>304</v>
      </c>
      <c r="F168" s="430">
        <f t="shared" si="19"/>
        <v>210</v>
      </c>
      <c r="G168" s="430">
        <f t="shared" si="20"/>
        <v>210</v>
      </c>
      <c r="H168" s="430">
        <v>210</v>
      </c>
      <c r="I168" s="430">
        <v>0</v>
      </c>
      <c r="J168" s="430">
        <v>0</v>
      </c>
      <c r="K168" s="430">
        <v>0</v>
      </c>
      <c r="L168" s="444">
        <v>210</v>
      </c>
      <c r="M168" s="445">
        <f t="shared" si="15"/>
        <v>1</v>
      </c>
      <c r="N168" s="430">
        <v>210</v>
      </c>
      <c r="O168" s="445">
        <f t="shared" si="16"/>
        <v>1</v>
      </c>
      <c r="P168" s="444">
        <f t="shared" si="17"/>
        <v>0</v>
      </c>
      <c r="Q168" s="455"/>
      <c r="R168" s="453">
        <f t="shared" si="18"/>
        <v>1052</v>
      </c>
    </row>
    <row r="169" s="397" customFormat="1" ht="30" hidden="1" customHeight="1" spans="1:18">
      <c r="A169" s="426">
        <v>2011705</v>
      </c>
      <c r="B169" s="427"/>
      <c r="C169" s="427"/>
      <c r="D169" s="427" t="s">
        <v>192</v>
      </c>
      <c r="E169" s="429" t="s">
        <v>305</v>
      </c>
      <c r="F169" s="430">
        <f t="shared" si="19"/>
        <v>0</v>
      </c>
      <c r="G169" s="430">
        <f t="shared" si="20"/>
        <v>0</v>
      </c>
      <c r="H169" s="430">
        <v>0</v>
      </c>
      <c r="I169" s="430">
        <v>0</v>
      </c>
      <c r="J169" s="430">
        <v>0</v>
      </c>
      <c r="K169" s="430">
        <v>0</v>
      </c>
      <c r="L169" s="444">
        <v>0</v>
      </c>
      <c r="M169" s="445">
        <f t="shared" si="15"/>
        <v>0</v>
      </c>
      <c r="N169" s="430">
        <v>0</v>
      </c>
      <c r="O169" s="445">
        <f t="shared" si="16"/>
        <v>0</v>
      </c>
      <c r="P169" s="444">
        <f t="shared" si="17"/>
        <v>0</v>
      </c>
      <c r="Q169" s="455"/>
      <c r="R169" s="453">
        <f t="shared" si="18"/>
        <v>0</v>
      </c>
    </row>
    <row r="170" s="397" customFormat="1" ht="30" customHeight="1" spans="1:18">
      <c r="A170" s="426">
        <v>2011706</v>
      </c>
      <c r="B170" s="427"/>
      <c r="C170" s="427"/>
      <c r="D170" s="427" t="s">
        <v>194</v>
      </c>
      <c r="E170" s="429" t="s">
        <v>306</v>
      </c>
      <c r="F170" s="430">
        <f t="shared" si="19"/>
        <v>4823.95</v>
      </c>
      <c r="G170" s="430">
        <f t="shared" si="20"/>
        <v>4823.95</v>
      </c>
      <c r="H170" s="430">
        <v>4350</v>
      </c>
      <c r="I170" s="430">
        <v>0</v>
      </c>
      <c r="J170" s="430">
        <v>473.95</v>
      </c>
      <c r="K170" s="430">
        <v>0</v>
      </c>
      <c r="L170" s="444">
        <v>2041</v>
      </c>
      <c r="M170" s="445">
        <f t="shared" si="15"/>
        <v>0.423097254324775</v>
      </c>
      <c r="N170" s="430">
        <v>2527</v>
      </c>
      <c r="O170" s="445">
        <f t="shared" si="16"/>
        <v>0.807677087455481</v>
      </c>
      <c r="P170" s="444">
        <f t="shared" si="17"/>
        <v>-486</v>
      </c>
      <c r="Q170" s="455"/>
      <c r="R170" s="453">
        <f t="shared" si="18"/>
        <v>18081.1307743418</v>
      </c>
    </row>
    <row r="171" s="397" customFormat="1" ht="30" hidden="1" customHeight="1" spans="1:18">
      <c r="A171" s="426">
        <v>2011707</v>
      </c>
      <c r="B171" s="427"/>
      <c r="C171" s="427"/>
      <c r="D171" s="427" t="s">
        <v>196</v>
      </c>
      <c r="E171" s="429" t="s">
        <v>307</v>
      </c>
      <c r="F171" s="430">
        <f t="shared" si="19"/>
        <v>0</v>
      </c>
      <c r="G171" s="430">
        <f t="shared" si="20"/>
        <v>0</v>
      </c>
      <c r="H171" s="430">
        <v>0</v>
      </c>
      <c r="I171" s="430">
        <v>0</v>
      </c>
      <c r="J171" s="430">
        <v>0</v>
      </c>
      <c r="K171" s="430">
        <v>0</v>
      </c>
      <c r="L171" s="444">
        <v>0</v>
      </c>
      <c r="M171" s="445">
        <f t="shared" si="15"/>
        <v>0</v>
      </c>
      <c r="N171" s="430">
        <v>7</v>
      </c>
      <c r="O171" s="445">
        <f t="shared" si="16"/>
        <v>0</v>
      </c>
      <c r="P171" s="444">
        <f t="shared" si="17"/>
        <v>-7</v>
      </c>
      <c r="Q171" s="455"/>
      <c r="R171" s="453">
        <f t="shared" si="18"/>
        <v>0</v>
      </c>
    </row>
    <row r="172" s="397" customFormat="1" ht="30" customHeight="1" spans="1:18">
      <c r="A172" s="426">
        <v>2011708</v>
      </c>
      <c r="B172" s="427"/>
      <c r="C172" s="427"/>
      <c r="D172" s="427" t="s">
        <v>198</v>
      </c>
      <c r="E172" s="429" t="s">
        <v>308</v>
      </c>
      <c r="F172" s="430">
        <f t="shared" si="19"/>
        <v>410</v>
      </c>
      <c r="G172" s="430">
        <f t="shared" si="20"/>
        <v>410</v>
      </c>
      <c r="H172" s="430">
        <v>410</v>
      </c>
      <c r="I172" s="430">
        <v>0</v>
      </c>
      <c r="J172" s="430">
        <v>0</v>
      </c>
      <c r="K172" s="430">
        <v>0</v>
      </c>
      <c r="L172" s="444">
        <v>251</v>
      </c>
      <c r="M172" s="445">
        <f t="shared" si="15"/>
        <v>0.61219512195122</v>
      </c>
      <c r="N172" s="430">
        <v>17</v>
      </c>
      <c r="O172" s="445">
        <f t="shared" si="16"/>
        <v>14.7647058823529</v>
      </c>
      <c r="P172" s="444">
        <f t="shared" si="17"/>
        <v>234</v>
      </c>
      <c r="Q172" s="455"/>
      <c r="R172" s="453">
        <f t="shared" si="18"/>
        <v>1747.3769010043</v>
      </c>
    </row>
    <row r="173" s="397" customFormat="1" ht="30" customHeight="1" spans="1:18">
      <c r="A173" s="426">
        <v>2011709</v>
      </c>
      <c r="B173" s="427"/>
      <c r="C173" s="427"/>
      <c r="D173" s="427" t="s">
        <v>200</v>
      </c>
      <c r="E173" s="429" t="s">
        <v>309</v>
      </c>
      <c r="F173" s="430">
        <f t="shared" si="19"/>
        <v>500</v>
      </c>
      <c r="G173" s="430">
        <f t="shared" si="20"/>
        <v>500</v>
      </c>
      <c r="H173" s="430">
        <v>500</v>
      </c>
      <c r="I173" s="430">
        <v>0</v>
      </c>
      <c r="J173" s="430">
        <v>0</v>
      </c>
      <c r="K173" s="430">
        <v>0</v>
      </c>
      <c r="L173" s="444">
        <v>29</v>
      </c>
      <c r="M173" s="445">
        <f t="shared" si="15"/>
        <v>0.058</v>
      </c>
      <c r="N173" s="430">
        <v>489</v>
      </c>
      <c r="O173" s="445">
        <f t="shared" si="16"/>
        <v>0.0593047034764826</v>
      </c>
      <c r="P173" s="444">
        <f t="shared" si="17"/>
        <v>-460</v>
      </c>
      <c r="Q173" s="455"/>
      <c r="R173" s="453">
        <f t="shared" si="18"/>
        <v>1558.11730470348</v>
      </c>
    </row>
    <row r="174" s="397" customFormat="1" ht="30" hidden="1" customHeight="1" spans="1:18">
      <c r="A174" s="426">
        <v>2011710</v>
      </c>
      <c r="B174" s="427"/>
      <c r="C174" s="427"/>
      <c r="D174" s="427" t="s">
        <v>260</v>
      </c>
      <c r="E174" s="429" t="s">
        <v>238</v>
      </c>
      <c r="F174" s="430">
        <f t="shared" si="19"/>
        <v>0</v>
      </c>
      <c r="G174" s="430">
        <f t="shared" si="20"/>
        <v>0</v>
      </c>
      <c r="H174" s="430">
        <v>0</v>
      </c>
      <c r="I174" s="430">
        <v>0</v>
      </c>
      <c r="J174" s="430">
        <v>0</v>
      </c>
      <c r="K174" s="430">
        <v>0</v>
      </c>
      <c r="L174" s="444">
        <v>0</v>
      </c>
      <c r="M174" s="445">
        <f t="shared" si="15"/>
        <v>0</v>
      </c>
      <c r="N174" s="430">
        <v>0</v>
      </c>
      <c r="O174" s="445">
        <f t="shared" si="16"/>
        <v>0</v>
      </c>
      <c r="P174" s="444">
        <f t="shared" si="17"/>
        <v>0</v>
      </c>
      <c r="Q174" s="455"/>
      <c r="R174" s="453">
        <f t="shared" si="18"/>
        <v>0</v>
      </c>
    </row>
    <row r="175" s="397" customFormat="1" ht="30" customHeight="1" spans="1:18">
      <c r="A175" s="426">
        <v>2011750</v>
      </c>
      <c r="B175" s="427"/>
      <c r="C175" s="427"/>
      <c r="D175" s="427" t="s">
        <v>202</v>
      </c>
      <c r="E175" s="429" t="s">
        <v>203</v>
      </c>
      <c r="F175" s="430">
        <f t="shared" si="19"/>
        <v>6312.25</v>
      </c>
      <c r="G175" s="430">
        <f t="shared" si="20"/>
        <v>6312.25</v>
      </c>
      <c r="H175" s="430">
        <v>6312.25</v>
      </c>
      <c r="I175" s="430">
        <v>0</v>
      </c>
      <c r="J175" s="430">
        <v>0</v>
      </c>
      <c r="K175" s="430">
        <v>0</v>
      </c>
      <c r="L175" s="444">
        <v>4636</v>
      </c>
      <c r="M175" s="445">
        <f t="shared" si="15"/>
        <v>0.73444492851202</v>
      </c>
      <c r="N175" s="430">
        <v>5071</v>
      </c>
      <c r="O175" s="445">
        <f t="shared" si="16"/>
        <v>0.914218102938276</v>
      </c>
      <c r="P175" s="444">
        <f t="shared" si="17"/>
        <v>-435</v>
      </c>
      <c r="Q175" s="455"/>
      <c r="R175" s="453">
        <f t="shared" si="18"/>
        <v>28210.3986630315</v>
      </c>
    </row>
    <row r="176" s="397" customFormat="1" ht="30" customHeight="1" spans="1:18">
      <c r="A176" s="426">
        <v>2011799</v>
      </c>
      <c r="B176" s="427"/>
      <c r="C176" s="427"/>
      <c r="D176" s="427" t="s">
        <v>204</v>
      </c>
      <c r="E176" s="429" t="s">
        <v>310</v>
      </c>
      <c r="F176" s="430">
        <f t="shared" si="19"/>
        <v>150</v>
      </c>
      <c r="G176" s="430">
        <f t="shared" si="20"/>
        <v>150</v>
      </c>
      <c r="H176" s="430">
        <v>150</v>
      </c>
      <c r="I176" s="430">
        <v>0</v>
      </c>
      <c r="J176" s="430">
        <v>0</v>
      </c>
      <c r="K176" s="430">
        <v>0</v>
      </c>
      <c r="L176" s="444">
        <v>819</v>
      </c>
      <c r="M176" s="445">
        <f t="shared" si="15"/>
        <v>5.46</v>
      </c>
      <c r="N176" s="430">
        <v>220</v>
      </c>
      <c r="O176" s="445">
        <f t="shared" si="16"/>
        <v>3.72272727272727</v>
      </c>
      <c r="P176" s="444">
        <f t="shared" si="17"/>
        <v>599</v>
      </c>
      <c r="Q176" s="455"/>
      <c r="R176" s="453">
        <f t="shared" si="18"/>
        <v>2097.18272727273</v>
      </c>
    </row>
    <row r="177" s="397" customFormat="1" ht="30" customHeight="1" spans="1:18">
      <c r="A177" s="426">
        <v>20123</v>
      </c>
      <c r="B177" s="427" t="s">
        <v>85</v>
      </c>
      <c r="C177" s="427" t="s">
        <v>311</v>
      </c>
      <c r="D177" s="428"/>
      <c r="E177" s="429" t="s">
        <v>312</v>
      </c>
      <c r="F177" s="430">
        <f t="shared" si="19"/>
        <v>14512.19</v>
      </c>
      <c r="G177" s="430">
        <f t="shared" si="20"/>
        <v>14512.19</v>
      </c>
      <c r="H177" s="430">
        <v>13872.19</v>
      </c>
      <c r="I177" s="430">
        <v>0</v>
      </c>
      <c r="J177" s="430">
        <v>640</v>
      </c>
      <c r="K177" s="430">
        <v>0</v>
      </c>
      <c r="L177" s="444">
        <v>6757</v>
      </c>
      <c r="M177" s="445">
        <f t="shared" si="15"/>
        <v>0.46560856769378</v>
      </c>
      <c r="N177" s="430">
        <v>4468</v>
      </c>
      <c r="O177" s="445">
        <f t="shared" si="16"/>
        <v>1.51230975828111</v>
      </c>
      <c r="P177" s="444">
        <f t="shared" si="17"/>
        <v>2289</v>
      </c>
      <c r="Q177" s="455"/>
      <c r="R177" s="453">
        <f t="shared" si="18"/>
        <v>56412.547918326</v>
      </c>
    </row>
    <row r="178" s="397" customFormat="1" ht="30" customHeight="1" spans="1:18">
      <c r="A178" s="426">
        <v>2012301</v>
      </c>
      <c r="B178" s="427"/>
      <c r="C178" s="427"/>
      <c r="D178" s="427" t="s">
        <v>183</v>
      </c>
      <c r="E178" s="429" t="s">
        <v>185</v>
      </c>
      <c r="F178" s="430">
        <f t="shared" si="19"/>
        <v>1736.89</v>
      </c>
      <c r="G178" s="430">
        <f t="shared" si="20"/>
        <v>1736.89</v>
      </c>
      <c r="H178" s="430">
        <v>1736.89</v>
      </c>
      <c r="I178" s="430">
        <v>0</v>
      </c>
      <c r="J178" s="430">
        <v>0</v>
      </c>
      <c r="K178" s="430">
        <v>0</v>
      </c>
      <c r="L178" s="444">
        <v>1447</v>
      </c>
      <c r="M178" s="445">
        <f t="shared" si="15"/>
        <v>0.833098238806142</v>
      </c>
      <c r="N178" s="430">
        <v>1392</v>
      </c>
      <c r="O178" s="445">
        <f t="shared" si="16"/>
        <v>1.03951149425287</v>
      </c>
      <c r="P178" s="444">
        <f t="shared" si="17"/>
        <v>55</v>
      </c>
      <c r="Q178" s="455"/>
      <c r="R178" s="453">
        <f t="shared" si="18"/>
        <v>8106.54260973306</v>
      </c>
    </row>
    <row r="179" s="397" customFormat="1" ht="30" customHeight="1" spans="1:18">
      <c r="A179" s="426">
        <v>2012302</v>
      </c>
      <c r="B179" s="427"/>
      <c r="C179" s="427"/>
      <c r="D179" s="427" t="s">
        <v>186</v>
      </c>
      <c r="E179" s="429" t="s">
        <v>187</v>
      </c>
      <c r="F179" s="430">
        <f t="shared" si="19"/>
        <v>30</v>
      </c>
      <c r="G179" s="430">
        <f t="shared" si="20"/>
        <v>30</v>
      </c>
      <c r="H179" s="430">
        <v>0</v>
      </c>
      <c r="I179" s="430">
        <v>0</v>
      </c>
      <c r="J179" s="430">
        <v>30</v>
      </c>
      <c r="K179" s="430">
        <v>0</v>
      </c>
      <c r="L179" s="444">
        <v>8</v>
      </c>
      <c r="M179" s="445">
        <f t="shared" si="15"/>
        <v>0.266666666666667</v>
      </c>
      <c r="N179" s="430">
        <v>22</v>
      </c>
      <c r="O179" s="445">
        <f t="shared" si="16"/>
        <v>0.363636363636364</v>
      </c>
      <c r="P179" s="444">
        <f t="shared" si="17"/>
        <v>-14</v>
      </c>
      <c r="Q179" s="455"/>
      <c r="R179" s="453">
        <f t="shared" si="18"/>
        <v>76.630303030303</v>
      </c>
    </row>
    <row r="180" s="397" customFormat="1" ht="30" hidden="1" customHeight="1" spans="1:18">
      <c r="A180" s="426">
        <v>2012303</v>
      </c>
      <c r="B180" s="427"/>
      <c r="C180" s="427"/>
      <c r="D180" s="427" t="s">
        <v>188</v>
      </c>
      <c r="E180" s="429" t="s">
        <v>189</v>
      </c>
      <c r="F180" s="430">
        <f t="shared" si="19"/>
        <v>0</v>
      </c>
      <c r="G180" s="430">
        <f t="shared" si="20"/>
        <v>0</v>
      </c>
      <c r="H180" s="430">
        <v>0</v>
      </c>
      <c r="I180" s="430">
        <v>0</v>
      </c>
      <c r="J180" s="430">
        <v>0</v>
      </c>
      <c r="K180" s="430">
        <v>0</v>
      </c>
      <c r="L180" s="444">
        <v>0</v>
      </c>
      <c r="M180" s="445">
        <f t="shared" si="15"/>
        <v>0</v>
      </c>
      <c r="N180" s="430">
        <v>0</v>
      </c>
      <c r="O180" s="445">
        <f t="shared" si="16"/>
        <v>0</v>
      </c>
      <c r="P180" s="444">
        <f t="shared" si="17"/>
        <v>0</v>
      </c>
      <c r="Q180" s="455"/>
      <c r="R180" s="453">
        <f t="shared" si="18"/>
        <v>0</v>
      </c>
    </row>
    <row r="181" s="397" customFormat="1" ht="30" customHeight="1" spans="1:18">
      <c r="A181" s="426">
        <v>2012304</v>
      </c>
      <c r="B181" s="427"/>
      <c r="C181" s="427"/>
      <c r="D181" s="427" t="s">
        <v>190</v>
      </c>
      <c r="E181" s="429" t="s">
        <v>313</v>
      </c>
      <c r="F181" s="430">
        <f t="shared" si="19"/>
        <v>9308</v>
      </c>
      <c r="G181" s="430">
        <f t="shared" si="20"/>
        <v>9308</v>
      </c>
      <c r="H181" s="430">
        <v>9308</v>
      </c>
      <c r="I181" s="430">
        <v>0</v>
      </c>
      <c r="J181" s="430">
        <v>0</v>
      </c>
      <c r="K181" s="430">
        <v>0</v>
      </c>
      <c r="L181" s="444">
        <v>3010</v>
      </c>
      <c r="M181" s="445">
        <f t="shared" si="15"/>
        <v>0.323377739578857</v>
      </c>
      <c r="N181" s="430">
        <v>1938</v>
      </c>
      <c r="O181" s="445">
        <f t="shared" si="16"/>
        <v>1.5531475748194</v>
      </c>
      <c r="P181" s="444">
        <f t="shared" si="17"/>
        <v>1072</v>
      </c>
      <c r="Q181" s="456"/>
      <c r="R181" s="453">
        <f t="shared" si="18"/>
        <v>33945.8765253144</v>
      </c>
    </row>
    <row r="182" s="397" customFormat="1" ht="30" customHeight="1" spans="1:18">
      <c r="A182" s="426">
        <v>2012350</v>
      </c>
      <c r="B182" s="427"/>
      <c r="C182" s="427"/>
      <c r="D182" s="427" t="s">
        <v>202</v>
      </c>
      <c r="E182" s="429" t="s">
        <v>203</v>
      </c>
      <c r="F182" s="430">
        <f t="shared" si="19"/>
        <v>1686.3</v>
      </c>
      <c r="G182" s="430">
        <f t="shared" si="20"/>
        <v>1686.3</v>
      </c>
      <c r="H182" s="430">
        <v>1076.3</v>
      </c>
      <c r="I182" s="430">
        <v>0</v>
      </c>
      <c r="J182" s="430">
        <v>610</v>
      </c>
      <c r="K182" s="430">
        <v>0</v>
      </c>
      <c r="L182" s="444">
        <v>1280</v>
      </c>
      <c r="M182" s="445">
        <f t="shared" si="15"/>
        <v>0.759058293304869</v>
      </c>
      <c r="N182" s="430">
        <v>1025</v>
      </c>
      <c r="O182" s="445">
        <f t="shared" si="16"/>
        <v>1.24878048780488</v>
      </c>
      <c r="P182" s="444">
        <f t="shared" si="17"/>
        <v>255</v>
      </c>
      <c r="Q182" s="455"/>
      <c r="R182" s="453">
        <f t="shared" si="18"/>
        <v>7010.90783878111</v>
      </c>
    </row>
    <row r="183" s="397" customFormat="1" ht="30" customHeight="1" spans="1:18">
      <c r="A183" s="426">
        <v>2012399</v>
      </c>
      <c r="B183" s="427"/>
      <c r="C183" s="427"/>
      <c r="D183" s="427" t="s">
        <v>204</v>
      </c>
      <c r="E183" s="429" t="s">
        <v>314</v>
      </c>
      <c r="F183" s="430">
        <f t="shared" si="19"/>
        <v>1751</v>
      </c>
      <c r="G183" s="430">
        <f t="shared" si="20"/>
        <v>1751</v>
      </c>
      <c r="H183" s="430">
        <v>1751</v>
      </c>
      <c r="I183" s="430">
        <v>0</v>
      </c>
      <c r="J183" s="430">
        <v>0</v>
      </c>
      <c r="K183" s="430">
        <v>0</v>
      </c>
      <c r="L183" s="444">
        <v>1012</v>
      </c>
      <c r="M183" s="445">
        <f t="shared" si="15"/>
        <v>0.577955454026271</v>
      </c>
      <c r="N183" s="459">
        <v>91</v>
      </c>
      <c r="O183" s="445">
        <f t="shared" si="16"/>
        <v>11.1208791208791</v>
      </c>
      <c r="P183" s="444">
        <f t="shared" si="17"/>
        <v>921</v>
      </c>
      <c r="Q183" s="455"/>
      <c r="R183" s="453">
        <f t="shared" si="18"/>
        <v>7288.69883457491</v>
      </c>
    </row>
    <row r="184" s="397" customFormat="1" ht="30" customHeight="1" spans="1:18">
      <c r="A184" s="426">
        <v>20124</v>
      </c>
      <c r="B184" s="427" t="s">
        <v>85</v>
      </c>
      <c r="C184" s="427" t="s">
        <v>315</v>
      </c>
      <c r="D184" s="428"/>
      <c r="E184" s="429" t="s">
        <v>316</v>
      </c>
      <c r="F184" s="430">
        <f t="shared" si="19"/>
        <v>1079.2</v>
      </c>
      <c r="G184" s="430">
        <f t="shared" si="20"/>
        <v>1079.2</v>
      </c>
      <c r="H184" s="430">
        <v>1079.2</v>
      </c>
      <c r="I184" s="430">
        <v>0</v>
      </c>
      <c r="J184" s="430">
        <v>0</v>
      </c>
      <c r="K184" s="430">
        <v>0</v>
      </c>
      <c r="L184" s="444">
        <v>558</v>
      </c>
      <c r="M184" s="445">
        <f t="shared" si="15"/>
        <v>0.51704966641957</v>
      </c>
      <c r="N184" s="430">
        <v>452</v>
      </c>
      <c r="O184" s="445">
        <f t="shared" si="16"/>
        <v>1.23451327433628</v>
      </c>
      <c r="P184" s="444">
        <f t="shared" si="17"/>
        <v>106</v>
      </c>
      <c r="Q184" s="455"/>
      <c r="R184" s="453">
        <f t="shared" si="18"/>
        <v>4355.35156294076</v>
      </c>
    </row>
    <row r="185" s="397" customFormat="1" ht="30" hidden="1" customHeight="1" spans="1:18">
      <c r="A185" s="426">
        <v>2012401</v>
      </c>
      <c r="B185" s="427"/>
      <c r="C185" s="427"/>
      <c r="D185" s="427" t="s">
        <v>183</v>
      </c>
      <c r="E185" s="429" t="s">
        <v>185</v>
      </c>
      <c r="F185" s="430">
        <f t="shared" si="19"/>
        <v>0</v>
      </c>
      <c r="G185" s="430">
        <f t="shared" si="20"/>
        <v>0</v>
      </c>
      <c r="H185" s="430">
        <v>0</v>
      </c>
      <c r="I185" s="430">
        <v>0</v>
      </c>
      <c r="J185" s="430">
        <v>0</v>
      </c>
      <c r="K185" s="430">
        <v>0</v>
      </c>
      <c r="L185" s="444">
        <v>0</v>
      </c>
      <c r="M185" s="445">
        <f t="shared" si="15"/>
        <v>0</v>
      </c>
      <c r="N185" s="430">
        <v>58</v>
      </c>
      <c r="O185" s="445">
        <f t="shared" si="16"/>
        <v>0</v>
      </c>
      <c r="P185" s="444">
        <f t="shared" si="17"/>
        <v>-58</v>
      </c>
      <c r="Q185" s="455"/>
      <c r="R185" s="453">
        <f t="shared" si="18"/>
        <v>0</v>
      </c>
    </row>
    <row r="186" s="397" customFormat="1" ht="30" hidden="1" customHeight="1" spans="1:18">
      <c r="A186" s="426">
        <v>2012402</v>
      </c>
      <c r="B186" s="427"/>
      <c r="C186" s="427"/>
      <c r="D186" s="427" t="s">
        <v>186</v>
      </c>
      <c r="E186" s="429" t="s">
        <v>187</v>
      </c>
      <c r="F186" s="430">
        <f t="shared" si="19"/>
        <v>0</v>
      </c>
      <c r="G186" s="430">
        <f t="shared" si="20"/>
        <v>0</v>
      </c>
      <c r="H186" s="430">
        <v>0</v>
      </c>
      <c r="I186" s="430">
        <v>0</v>
      </c>
      <c r="J186" s="430">
        <v>0</v>
      </c>
      <c r="K186" s="430">
        <v>0</v>
      </c>
      <c r="L186" s="444">
        <v>0</v>
      </c>
      <c r="M186" s="445">
        <f t="shared" si="15"/>
        <v>0</v>
      </c>
      <c r="N186" s="430">
        <v>0</v>
      </c>
      <c r="O186" s="445">
        <f t="shared" si="16"/>
        <v>0</v>
      </c>
      <c r="P186" s="444">
        <f t="shared" si="17"/>
        <v>0</v>
      </c>
      <c r="Q186" s="455"/>
      <c r="R186" s="453">
        <f t="shared" si="18"/>
        <v>0</v>
      </c>
    </row>
    <row r="187" s="397" customFormat="1" ht="30" hidden="1" customHeight="1" spans="1:18">
      <c r="A187" s="426">
        <v>2012403</v>
      </c>
      <c r="B187" s="427"/>
      <c r="C187" s="427"/>
      <c r="D187" s="427" t="s">
        <v>188</v>
      </c>
      <c r="E187" s="429" t="s">
        <v>189</v>
      </c>
      <c r="F187" s="430">
        <f t="shared" si="19"/>
        <v>0</v>
      </c>
      <c r="G187" s="430">
        <f t="shared" si="20"/>
        <v>0</v>
      </c>
      <c r="H187" s="430">
        <v>0</v>
      </c>
      <c r="I187" s="430">
        <v>0</v>
      </c>
      <c r="J187" s="430">
        <v>0</v>
      </c>
      <c r="K187" s="430">
        <v>0</v>
      </c>
      <c r="L187" s="444">
        <v>0</v>
      </c>
      <c r="M187" s="445">
        <f t="shared" si="15"/>
        <v>0</v>
      </c>
      <c r="N187" s="430">
        <v>0</v>
      </c>
      <c r="O187" s="445">
        <f t="shared" si="16"/>
        <v>0</v>
      </c>
      <c r="P187" s="444">
        <f t="shared" si="17"/>
        <v>0</v>
      </c>
      <c r="Q187" s="455"/>
      <c r="R187" s="453">
        <f t="shared" si="18"/>
        <v>0</v>
      </c>
    </row>
    <row r="188" s="397" customFormat="1" ht="30" customHeight="1" spans="1:18">
      <c r="A188" s="426">
        <v>2012404</v>
      </c>
      <c r="B188" s="427"/>
      <c r="C188" s="427"/>
      <c r="D188" s="427" t="s">
        <v>190</v>
      </c>
      <c r="E188" s="429" t="s">
        <v>317</v>
      </c>
      <c r="F188" s="430">
        <f t="shared" si="19"/>
        <v>1079.2</v>
      </c>
      <c r="G188" s="430">
        <f t="shared" si="20"/>
        <v>1079.2</v>
      </c>
      <c r="H188" s="430">
        <v>1079.2</v>
      </c>
      <c r="I188" s="430">
        <v>0</v>
      </c>
      <c r="J188" s="430">
        <v>0</v>
      </c>
      <c r="K188" s="430">
        <v>0</v>
      </c>
      <c r="L188" s="444">
        <v>558</v>
      </c>
      <c r="M188" s="445">
        <f t="shared" si="15"/>
        <v>0.51704966641957</v>
      </c>
      <c r="N188" s="430">
        <v>394</v>
      </c>
      <c r="O188" s="445">
        <f t="shared" si="16"/>
        <v>1.41624365482233</v>
      </c>
      <c r="P188" s="444">
        <f t="shared" si="17"/>
        <v>164</v>
      </c>
      <c r="Q188" s="456"/>
      <c r="R188" s="453">
        <f t="shared" si="18"/>
        <v>4355.53329332124</v>
      </c>
    </row>
    <row r="189" s="397" customFormat="1" ht="30" hidden="1" customHeight="1" spans="1:18">
      <c r="A189" s="426">
        <v>2012450</v>
      </c>
      <c r="B189" s="427"/>
      <c r="C189" s="427"/>
      <c r="D189" s="427" t="s">
        <v>202</v>
      </c>
      <c r="E189" s="429" t="s">
        <v>203</v>
      </c>
      <c r="F189" s="430">
        <f t="shared" si="19"/>
        <v>0</v>
      </c>
      <c r="G189" s="430">
        <f t="shared" si="20"/>
        <v>0</v>
      </c>
      <c r="H189" s="430">
        <v>0</v>
      </c>
      <c r="I189" s="430">
        <v>0</v>
      </c>
      <c r="J189" s="430">
        <v>0</v>
      </c>
      <c r="K189" s="430">
        <v>0</v>
      </c>
      <c r="L189" s="444">
        <v>0</v>
      </c>
      <c r="M189" s="445">
        <f t="shared" si="15"/>
        <v>0</v>
      </c>
      <c r="N189" s="430">
        <v>0</v>
      </c>
      <c r="O189" s="445">
        <f t="shared" si="16"/>
        <v>0</v>
      </c>
      <c r="P189" s="444">
        <f t="shared" si="17"/>
        <v>0</v>
      </c>
      <c r="Q189" s="455"/>
      <c r="R189" s="453">
        <f t="shared" si="18"/>
        <v>0</v>
      </c>
    </row>
    <row r="190" s="397" customFormat="1" ht="30" hidden="1" customHeight="1" spans="1:18">
      <c r="A190" s="426">
        <v>2012499</v>
      </c>
      <c r="B190" s="427"/>
      <c r="C190" s="427"/>
      <c r="D190" s="427" t="s">
        <v>204</v>
      </c>
      <c r="E190" s="429" t="s">
        <v>318</v>
      </c>
      <c r="F190" s="430">
        <f t="shared" si="19"/>
        <v>0</v>
      </c>
      <c r="G190" s="430">
        <f t="shared" si="20"/>
        <v>0</v>
      </c>
      <c r="H190" s="430">
        <v>0</v>
      </c>
      <c r="I190" s="430">
        <v>0</v>
      </c>
      <c r="J190" s="430">
        <v>0</v>
      </c>
      <c r="K190" s="430">
        <v>0</v>
      </c>
      <c r="L190" s="444">
        <v>0</v>
      </c>
      <c r="M190" s="445">
        <f t="shared" si="15"/>
        <v>0</v>
      </c>
      <c r="N190" s="430">
        <v>0</v>
      </c>
      <c r="O190" s="445">
        <f t="shared" si="16"/>
        <v>0</v>
      </c>
      <c r="P190" s="444">
        <f t="shared" si="17"/>
        <v>0</v>
      </c>
      <c r="Q190" s="455"/>
      <c r="R190" s="453">
        <f t="shared" si="18"/>
        <v>0</v>
      </c>
    </row>
    <row r="191" s="397" customFormat="1" ht="30" customHeight="1" spans="1:18">
      <c r="A191" s="426">
        <v>20125</v>
      </c>
      <c r="B191" s="427" t="s">
        <v>85</v>
      </c>
      <c r="C191" s="427" t="s">
        <v>319</v>
      </c>
      <c r="D191" s="428"/>
      <c r="E191" s="429" t="s">
        <v>320</v>
      </c>
      <c r="F191" s="430">
        <f t="shared" si="19"/>
        <v>929.93</v>
      </c>
      <c r="G191" s="430">
        <f t="shared" si="20"/>
        <v>929.93</v>
      </c>
      <c r="H191" s="430">
        <v>929.93</v>
      </c>
      <c r="I191" s="430">
        <v>0</v>
      </c>
      <c r="J191" s="430">
        <v>0</v>
      </c>
      <c r="K191" s="430">
        <v>0</v>
      </c>
      <c r="L191" s="444">
        <v>609</v>
      </c>
      <c r="M191" s="445">
        <f t="shared" si="15"/>
        <v>0.654888002322755</v>
      </c>
      <c r="N191" s="430">
        <v>618</v>
      </c>
      <c r="O191" s="445">
        <f t="shared" si="16"/>
        <v>0.985436893203884</v>
      </c>
      <c r="P191" s="444">
        <f t="shared" si="17"/>
        <v>-9</v>
      </c>
      <c r="Q191" s="455"/>
      <c r="R191" s="453">
        <f t="shared" si="18"/>
        <v>4009.43032489553</v>
      </c>
    </row>
    <row r="192" s="397" customFormat="1" ht="30" customHeight="1" spans="1:18">
      <c r="A192" s="426">
        <v>2012501</v>
      </c>
      <c r="B192" s="427"/>
      <c r="C192" s="427"/>
      <c r="D192" s="427" t="s">
        <v>183</v>
      </c>
      <c r="E192" s="429" t="s">
        <v>185</v>
      </c>
      <c r="F192" s="430">
        <f t="shared" si="19"/>
        <v>623.93</v>
      </c>
      <c r="G192" s="430">
        <f t="shared" si="20"/>
        <v>623.93</v>
      </c>
      <c r="H192" s="430">
        <v>623.93</v>
      </c>
      <c r="I192" s="430">
        <v>0</v>
      </c>
      <c r="J192" s="430">
        <v>0</v>
      </c>
      <c r="K192" s="430">
        <v>0</v>
      </c>
      <c r="L192" s="444">
        <v>505</v>
      </c>
      <c r="M192" s="445">
        <f t="shared" si="15"/>
        <v>0.809385668264068</v>
      </c>
      <c r="N192" s="430">
        <v>468</v>
      </c>
      <c r="O192" s="445">
        <f t="shared" si="16"/>
        <v>1.07905982905983</v>
      </c>
      <c r="P192" s="444">
        <f t="shared" si="17"/>
        <v>37</v>
      </c>
      <c r="Q192" s="456"/>
      <c r="R192" s="453">
        <f t="shared" si="18"/>
        <v>2883.67844549732</v>
      </c>
    </row>
    <row r="193" s="397" customFormat="1" ht="30" customHeight="1" spans="1:18">
      <c r="A193" s="426">
        <v>2012502</v>
      </c>
      <c r="B193" s="432"/>
      <c r="C193" s="432"/>
      <c r="D193" s="432" t="s">
        <v>186</v>
      </c>
      <c r="E193" s="433" t="s">
        <v>187</v>
      </c>
      <c r="F193" s="430">
        <f t="shared" si="19"/>
        <v>94</v>
      </c>
      <c r="G193" s="430">
        <f t="shared" si="20"/>
        <v>94</v>
      </c>
      <c r="H193" s="430">
        <v>94</v>
      </c>
      <c r="I193" s="430">
        <v>0</v>
      </c>
      <c r="J193" s="430">
        <v>0</v>
      </c>
      <c r="K193" s="430">
        <v>0</v>
      </c>
      <c r="L193" s="444">
        <v>76</v>
      </c>
      <c r="M193" s="445">
        <f t="shared" si="15"/>
        <v>0.808510638297872</v>
      </c>
      <c r="N193" s="430">
        <v>46</v>
      </c>
      <c r="O193" s="445">
        <f t="shared" si="16"/>
        <v>1.65217391304348</v>
      </c>
      <c r="P193" s="444">
        <f t="shared" si="17"/>
        <v>30</v>
      </c>
      <c r="Q193" s="455"/>
      <c r="R193" s="453">
        <f t="shared" si="18"/>
        <v>436.460684551341</v>
      </c>
    </row>
    <row r="194" s="397" customFormat="1" ht="30" hidden="1" customHeight="1" spans="1:18">
      <c r="A194" s="426">
        <v>2012503</v>
      </c>
      <c r="B194" s="427"/>
      <c r="C194" s="427"/>
      <c r="D194" s="427" t="s">
        <v>188</v>
      </c>
      <c r="E194" s="429" t="s">
        <v>189</v>
      </c>
      <c r="F194" s="430">
        <f t="shared" si="19"/>
        <v>0</v>
      </c>
      <c r="G194" s="430">
        <f t="shared" si="20"/>
        <v>0</v>
      </c>
      <c r="H194" s="430">
        <v>0</v>
      </c>
      <c r="I194" s="430">
        <v>0</v>
      </c>
      <c r="J194" s="430">
        <v>0</v>
      </c>
      <c r="K194" s="430">
        <v>0</v>
      </c>
      <c r="L194" s="444">
        <v>0</v>
      </c>
      <c r="M194" s="445">
        <f t="shared" si="15"/>
        <v>0</v>
      </c>
      <c r="N194" s="430">
        <v>0</v>
      </c>
      <c r="O194" s="445">
        <f t="shared" si="16"/>
        <v>0</v>
      </c>
      <c r="P194" s="444">
        <f t="shared" si="17"/>
        <v>0</v>
      </c>
      <c r="Q194" s="455"/>
      <c r="R194" s="453">
        <f t="shared" si="18"/>
        <v>0</v>
      </c>
    </row>
    <row r="195" s="397" customFormat="1" ht="30" hidden="1" customHeight="1" spans="1:18">
      <c r="A195" s="426">
        <v>2012504</v>
      </c>
      <c r="B195" s="427"/>
      <c r="C195" s="427"/>
      <c r="D195" s="427" t="s">
        <v>190</v>
      </c>
      <c r="E195" s="429" t="s">
        <v>321</v>
      </c>
      <c r="F195" s="430">
        <f t="shared" si="19"/>
        <v>0</v>
      </c>
      <c r="G195" s="430">
        <f t="shared" si="20"/>
        <v>0</v>
      </c>
      <c r="H195" s="430">
        <v>0</v>
      </c>
      <c r="I195" s="430">
        <v>0</v>
      </c>
      <c r="J195" s="430">
        <v>0</v>
      </c>
      <c r="K195" s="430">
        <v>0</v>
      </c>
      <c r="L195" s="444">
        <v>0</v>
      </c>
      <c r="M195" s="445">
        <f t="shared" si="15"/>
        <v>0</v>
      </c>
      <c r="N195" s="430">
        <v>0</v>
      </c>
      <c r="O195" s="445">
        <f t="shared" si="16"/>
        <v>0</v>
      </c>
      <c r="P195" s="444">
        <f t="shared" si="17"/>
        <v>0</v>
      </c>
      <c r="Q195" s="455"/>
      <c r="R195" s="453">
        <f t="shared" si="18"/>
        <v>0</v>
      </c>
    </row>
    <row r="196" s="397" customFormat="1" ht="30" customHeight="1" spans="1:18">
      <c r="A196" s="426">
        <v>2012505</v>
      </c>
      <c r="B196" s="432"/>
      <c r="C196" s="432"/>
      <c r="D196" s="432" t="s">
        <v>192</v>
      </c>
      <c r="E196" s="433" t="s">
        <v>322</v>
      </c>
      <c r="F196" s="430">
        <f t="shared" si="19"/>
        <v>212</v>
      </c>
      <c r="G196" s="430">
        <f t="shared" si="20"/>
        <v>212</v>
      </c>
      <c r="H196" s="430">
        <v>212</v>
      </c>
      <c r="I196" s="430">
        <v>0</v>
      </c>
      <c r="J196" s="430">
        <v>0</v>
      </c>
      <c r="K196" s="430">
        <v>0</v>
      </c>
      <c r="L196" s="444">
        <v>19</v>
      </c>
      <c r="M196" s="445">
        <f t="shared" si="15"/>
        <v>0.089622641509434</v>
      </c>
      <c r="N196" s="430">
        <v>104</v>
      </c>
      <c r="O196" s="445">
        <f t="shared" si="16"/>
        <v>0.182692307692308</v>
      </c>
      <c r="P196" s="444">
        <f t="shared" si="17"/>
        <v>-85</v>
      </c>
      <c r="Q196" s="455"/>
      <c r="R196" s="453">
        <f t="shared" si="18"/>
        <v>674.272314949202</v>
      </c>
    </row>
    <row r="197" s="397" customFormat="1" ht="30" customHeight="1" spans="1:18">
      <c r="A197" s="426">
        <v>2012506</v>
      </c>
      <c r="B197" s="427"/>
      <c r="C197" s="427"/>
      <c r="D197" s="427" t="s">
        <v>194</v>
      </c>
      <c r="E197" s="429" t="s">
        <v>323</v>
      </c>
      <c r="F197" s="430">
        <f t="shared" si="19"/>
        <v>0</v>
      </c>
      <c r="G197" s="430">
        <f t="shared" si="20"/>
        <v>0</v>
      </c>
      <c r="H197" s="430">
        <v>0</v>
      </c>
      <c r="I197" s="430">
        <v>0</v>
      </c>
      <c r="J197" s="430">
        <v>0</v>
      </c>
      <c r="K197" s="430">
        <v>0</v>
      </c>
      <c r="L197" s="444">
        <v>9</v>
      </c>
      <c r="M197" s="445">
        <f t="shared" si="15"/>
        <v>0</v>
      </c>
      <c r="N197" s="430">
        <v>0</v>
      </c>
      <c r="O197" s="445">
        <f t="shared" si="16"/>
        <v>0</v>
      </c>
      <c r="P197" s="444">
        <f t="shared" si="17"/>
        <v>9</v>
      </c>
      <c r="Q197" s="455"/>
      <c r="R197" s="453">
        <f t="shared" si="18"/>
        <v>18</v>
      </c>
    </row>
    <row r="198" s="397" customFormat="1" ht="30" hidden="1" customHeight="1" spans="1:18">
      <c r="A198" s="426">
        <v>2012550</v>
      </c>
      <c r="B198" s="427"/>
      <c r="C198" s="427"/>
      <c r="D198" s="427" t="s">
        <v>202</v>
      </c>
      <c r="E198" s="429" t="s">
        <v>203</v>
      </c>
      <c r="F198" s="430">
        <f t="shared" si="19"/>
        <v>0</v>
      </c>
      <c r="G198" s="430">
        <f t="shared" si="20"/>
        <v>0</v>
      </c>
      <c r="H198" s="430">
        <v>0</v>
      </c>
      <c r="I198" s="430">
        <v>0</v>
      </c>
      <c r="J198" s="430">
        <v>0</v>
      </c>
      <c r="K198" s="430">
        <v>0</v>
      </c>
      <c r="L198" s="444">
        <v>0</v>
      </c>
      <c r="M198" s="445">
        <f t="shared" si="15"/>
        <v>0</v>
      </c>
      <c r="N198" s="430">
        <v>0</v>
      </c>
      <c r="O198" s="445">
        <f t="shared" si="16"/>
        <v>0</v>
      </c>
      <c r="P198" s="444">
        <f t="shared" si="17"/>
        <v>0</v>
      </c>
      <c r="Q198" s="455"/>
      <c r="R198" s="453">
        <f t="shared" si="18"/>
        <v>0</v>
      </c>
    </row>
    <row r="199" s="397" customFormat="1" ht="30" hidden="1" customHeight="1" spans="1:18">
      <c r="A199" s="426">
        <v>2012599</v>
      </c>
      <c r="B199" s="427"/>
      <c r="C199" s="427"/>
      <c r="D199" s="427" t="s">
        <v>204</v>
      </c>
      <c r="E199" s="429" t="s">
        <v>324</v>
      </c>
      <c r="F199" s="430">
        <f t="shared" si="19"/>
        <v>0</v>
      </c>
      <c r="G199" s="430">
        <f t="shared" si="20"/>
        <v>0</v>
      </c>
      <c r="H199" s="430">
        <v>0</v>
      </c>
      <c r="I199" s="430">
        <v>0</v>
      </c>
      <c r="J199" s="430">
        <v>0</v>
      </c>
      <c r="K199" s="430">
        <v>0</v>
      </c>
      <c r="L199" s="444">
        <v>0</v>
      </c>
      <c r="M199" s="445">
        <f t="shared" ref="M199:M262" si="21">IF(F199=0,0,L199/F199)</f>
        <v>0</v>
      </c>
      <c r="N199" s="430">
        <v>0</v>
      </c>
      <c r="O199" s="445">
        <f t="shared" si="16"/>
        <v>0</v>
      </c>
      <c r="P199" s="444">
        <f t="shared" si="17"/>
        <v>0</v>
      </c>
      <c r="Q199" s="461"/>
      <c r="R199" s="453">
        <f t="shared" si="18"/>
        <v>0</v>
      </c>
    </row>
    <row r="200" s="397" customFormat="1" ht="30" customHeight="1" spans="1:18">
      <c r="A200" s="426">
        <v>20126</v>
      </c>
      <c r="B200" s="427" t="s">
        <v>85</v>
      </c>
      <c r="C200" s="427" t="s">
        <v>325</v>
      </c>
      <c r="D200" s="428"/>
      <c r="E200" s="429" t="s">
        <v>326</v>
      </c>
      <c r="F200" s="430">
        <f t="shared" si="19"/>
        <v>9277.92</v>
      </c>
      <c r="G200" s="430">
        <f t="shared" si="20"/>
        <v>9277.92</v>
      </c>
      <c r="H200" s="430">
        <v>9277.92</v>
      </c>
      <c r="I200" s="430">
        <v>0</v>
      </c>
      <c r="J200" s="430">
        <v>0</v>
      </c>
      <c r="K200" s="430">
        <v>0</v>
      </c>
      <c r="L200" s="444">
        <v>2627</v>
      </c>
      <c r="M200" s="445">
        <f t="shared" si="21"/>
        <v>0.283145360166934</v>
      </c>
      <c r="N200" s="430">
        <v>2206</v>
      </c>
      <c r="O200" s="445">
        <f t="shared" ref="O200:O208" si="22">IF(N200=0,0,L200/N200)</f>
        <v>1.19084315503173</v>
      </c>
      <c r="P200" s="444">
        <f t="shared" ref="P200:P208" si="23">L200-N200</f>
        <v>421</v>
      </c>
      <c r="Q200" s="461"/>
      <c r="R200" s="453">
        <f t="shared" ref="R200:R263" si="24">F200+G200+H200+L200+M200+N200+O200+P200</f>
        <v>33089.2339885152</v>
      </c>
    </row>
    <row r="201" s="397" customFormat="1" ht="30" customHeight="1" spans="1:18">
      <c r="A201" s="426">
        <v>2012601</v>
      </c>
      <c r="B201" s="427"/>
      <c r="C201" s="427"/>
      <c r="D201" s="427" t="s">
        <v>183</v>
      </c>
      <c r="E201" s="429" t="s">
        <v>185</v>
      </c>
      <c r="F201" s="430">
        <f t="shared" ref="F201:F264" si="25">G201+K201</f>
        <v>2221.92</v>
      </c>
      <c r="G201" s="430">
        <f t="shared" ref="G201:G264" si="26">H201+I201+J201</f>
        <v>2221.92</v>
      </c>
      <c r="H201" s="430">
        <v>2221.92</v>
      </c>
      <c r="I201" s="430">
        <v>0</v>
      </c>
      <c r="J201" s="430">
        <v>0</v>
      </c>
      <c r="K201" s="430">
        <v>0</v>
      </c>
      <c r="L201" s="444">
        <v>2030</v>
      </c>
      <c r="M201" s="445">
        <f t="shared" si="21"/>
        <v>0.913624252898394</v>
      </c>
      <c r="N201" s="430">
        <v>1634</v>
      </c>
      <c r="O201" s="445">
        <f t="shared" si="22"/>
        <v>1.24235006119951</v>
      </c>
      <c r="P201" s="444">
        <f t="shared" si="23"/>
        <v>396</v>
      </c>
      <c r="Q201" s="461"/>
      <c r="R201" s="453">
        <f t="shared" si="24"/>
        <v>10727.9159743141</v>
      </c>
    </row>
    <row r="202" s="397" customFormat="1" ht="30" hidden="1" customHeight="1" spans="1:18">
      <c r="A202" s="426">
        <v>2012602</v>
      </c>
      <c r="B202" s="427"/>
      <c r="C202" s="427"/>
      <c r="D202" s="427" t="s">
        <v>186</v>
      </c>
      <c r="E202" s="429" t="s">
        <v>187</v>
      </c>
      <c r="F202" s="430">
        <f t="shared" si="25"/>
        <v>0</v>
      </c>
      <c r="G202" s="430">
        <f t="shared" si="26"/>
        <v>0</v>
      </c>
      <c r="H202" s="430">
        <v>0</v>
      </c>
      <c r="I202" s="430">
        <v>0</v>
      </c>
      <c r="J202" s="430">
        <v>0</v>
      </c>
      <c r="K202" s="430">
        <v>0</v>
      </c>
      <c r="L202" s="444">
        <v>0</v>
      </c>
      <c r="M202" s="445">
        <f t="shared" si="21"/>
        <v>0</v>
      </c>
      <c r="N202" s="430">
        <v>0</v>
      </c>
      <c r="O202" s="445">
        <f t="shared" si="22"/>
        <v>0</v>
      </c>
      <c r="P202" s="444">
        <f t="shared" si="23"/>
        <v>0</v>
      </c>
      <c r="Q202" s="455"/>
      <c r="R202" s="453">
        <f t="shared" si="24"/>
        <v>0</v>
      </c>
    </row>
    <row r="203" s="397" customFormat="1" ht="30" hidden="1" customHeight="1" spans="1:18">
      <c r="A203" s="426">
        <v>2012603</v>
      </c>
      <c r="B203" s="427"/>
      <c r="C203" s="427"/>
      <c r="D203" s="427" t="s">
        <v>188</v>
      </c>
      <c r="E203" s="429" t="s">
        <v>189</v>
      </c>
      <c r="F203" s="430">
        <f t="shared" si="25"/>
        <v>0</v>
      </c>
      <c r="G203" s="430">
        <f t="shared" si="26"/>
        <v>0</v>
      </c>
      <c r="H203" s="430">
        <v>0</v>
      </c>
      <c r="I203" s="430">
        <v>0</v>
      </c>
      <c r="J203" s="430">
        <v>0</v>
      </c>
      <c r="K203" s="430">
        <v>0</v>
      </c>
      <c r="L203" s="444">
        <v>0</v>
      </c>
      <c r="M203" s="445">
        <f t="shared" si="21"/>
        <v>0</v>
      </c>
      <c r="N203" s="430">
        <v>0</v>
      </c>
      <c r="O203" s="445">
        <f t="shared" si="22"/>
        <v>0</v>
      </c>
      <c r="P203" s="444">
        <f t="shared" si="23"/>
        <v>0</v>
      </c>
      <c r="Q203" s="462"/>
      <c r="R203" s="453">
        <f t="shared" si="24"/>
        <v>0</v>
      </c>
    </row>
    <row r="204" s="397" customFormat="1" ht="30" customHeight="1" spans="1:18">
      <c r="A204" s="426">
        <v>2012604</v>
      </c>
      <c r="B204" s="427"/>
      <c r="C204" s="427"/>
      <c r="D204" s="427" t="s">
        <v>190</v>
      </c>
      <c r="E204" s="429" t="s">
        <v>327</v>
      </c>
      <c r="F204" s="430">
        <f t="shared" si="25"/>
        <v>0</v>
      </c>
      <c r="G204" s="430">
        <f t="shared" si="26"/>
        <v>0</v>
      </c>
      <c r="H204" s="430">
        <v>0</v>
      </c>
      <c r="I204" s="430">
        <v>0</v>
      </c>
      <c r="J204" s="430">
        <v>0</v>
      </c>
      <c r="K204" s="430">
        <v>0</v>
      </c>
      <c r="L204" s="444">
        <v>189</v>
      </c>
      <c r="M204" s="445">
        <f t="shared" si="21"/>
        <v>0</v>
      </c>
      <c r="N204" s="430">
        <v>172</v>
      </c>
      <c r="O204" s="445">
        <f t="shared" si="22"/>
        <v>1.09883720930233</v>
      </c>
      <c r="P204" s="444">
        <f t="shared" si="23"/>
        <v>17</v>
      </c>
      <c r="Q204" s="455"/>
      <c r="R204" s="453">
        <f t="shared" si="24"/>
        <v>379.098837209302</v>
      </c>
    </row>
    <row r="205" s="397" customFormat="1" ht="30" customHeight="1" spans="1:18">
      <c r="A205" s="426">
        <v>2012699</v>
      </c>
      <c r="B205" s="432"/>
      <c r="C205" s="432"/>
      <c r="D205" s="432" t="s">
        <v>204</v>
      </c>
      <c r="E205" s="429" t="s">
        <v>328</v>
      </c>
      <c r="F205" s="430">
        <f t="shared" si="25"/>
        <v>7056</v>
      </c>
      <c r="G205" s="430">
        <f t="shared" si="26"/>
        <v>7056</v>
      </c>
      <c r="H205" s="430">
        <v>7056</v>
      </c>
      <c r="I205" s="430">
        <v>0</v>
      </c>
      <c r="J205" s="430">
        <v>0</v>
      </c>
      <c r="K205" s="430">
        <v>0</v>
      </c>
      <c r="L205" s="444">
        <v>408</v>
      </c>
      <c r="M205" s="445">
        <f t="shared" si="21"/>
        <v>0.0578231292517007</v>
      </c>
      <c r="N205" s="430">
        <v>400</v>
      </c>
      <c r="O205" s="445">
        <f t="shared" si="22"/>
        <v>1.02</v>
      </c>
      <c r="P205" s="444">
        <f t="shared" si="23"/>
        <v>8</v>
      </c>
      <c r="Q205" s="455"/>
      <c r="R205" s="453">
        <f t="shared" si="24"/>
        <v>21985.0778231293</v>
      </c>
    </row>
    <row r="206" s="397" customFormat="1" ht="30" customHeight="1" spans="1:18">
      <c r="A206" s="426">
        <v>20128</v>
      </c>
      <c r="B206" s="427" t="s">
        <v>85</v>
      </c>
      <c r="C206" s="427" t="s">
        <v>329</v>
      </c>
      <c r="D206" s="428"/>
      <c r="E206" s="429" t="s">
        <v>330</v>
      </c>
      <c r="F206" s="430">
        <f t="shared" si="25"/>
        <v>4919.37</v>
      </c>
      <c r="G206" s="430">
        <f t="shared" si="26"/>
        <v>4919.37</v>
      </c>
      <c r="H206" s="430">
        <v>4919.37</v>
      </c>
      <c r="I206" s="430">
        <v>0</v>
      </c>
      <c r="J206" s="430">
        <v>0</v>
      </c>
      <c r="K206" s="430">
        <v>0</v>
      </c>
      <c r="L206" s="444">
        <v>4092</v>
      </c>
      <c r="M206" s="445">
        <f t="shared" si="21"/>
        <v>0.831813829819672</v>
      </c>
      <c r="N206" s="430">
        <v>3785</v>
      </c>
      <c r="O206" s="445">
        <f t="shared" si="22"/>
        <v>1.08110964332893</v>
      </c>
      <c r="P206" s="444">
        <f t="shared" si="23"/>
        <v>307</v>
      </c>
      <c r="Q206" s="461"/>
      <c r="R206" s="453">
        <f t="shared" si="24"/>
        <v>22944.0229234731</v>
      </c>
    </row>
    <row r="207" s="397" customFormat="1" ht="30" customHeight="1" spans="1:18">
      <c r="A207" s="426">
        <v>2012801</v>
      </c>
      <c r="B207" s="432"/>
      <c r="C207" s="432"/>
      <c r="D207" s="432" t="s">
        <v>183</v>
      </c>
      <c r="E207" s="433" t="s">
        <v>185</v>
      </c>
      <c r="F207" s="430">
        <f t="shared" si="25"/>
        <v>3588.37</v>
      </c>
      <c r="G207" s="430">
        <f t="shared" si="26"/>
        <v>3588.37</v>
      </c>
      <c r="H207" s="430">
        <v>3588.37</v>
      </c>
      <c r="I207" s="430">
        <v>0</v>
      </c>
      <c r="J207" s="430">
        <v>0</v>
      </c>
      <c r="K207" s="430">
        <v>0</v>
      </c>
      <c r="L207" s="444">
        <v>3004</v>
      </c>
      <c r="M207" s="445">
        <f t="shared" si="21"/>
        <v>0.837148900475703</v>
      </c>
      <c r="N207" s="430">
        <v>2801</v>
      </c>
      <c r="O207" s="445">
        <f t="shared" si="22"/>
        <v>1.072474116387</v>
      </c>
      <c r="P207" s="444">
        <f t="shared" si="23"/>
        <v>203</v>
      </c>
      <c r="Q207" s="455"/>
      <c r="R207" s="453">
        <f t="shared" si="24"/>
        <v>16775.0196230169</v>
      </c>
    </row>
    <row r="208" s="397" customFormat="1" ht="30" customHeight="1" spans="1:18">
      <c r="A208" s="426">
        <v>2012802</v>
      </c>
      <c r="B208" s="432"/>
      <c r="C208" s="432"/>
      <c r="D208" s="432" t="s">
        <v>186</v>
      </c>
      <c r="E208" s="433" t="s">
        <v>187</v>
      </c>
      <c r="F208" s="430">
        <f t="shared" si="25"/>
        <v>867.75</v>
      </c>
      <c r="G208" s="430">
        <f t="shared" si="26"/>
        <v>867.75</v>
      </c>
      <c r="H208" s="430">
        <v>867.75</v>
      </c>
      <c r="I208" s="430">
        <v>0</v>
      </c>
      <c r="J208" s="430">
        <v>0</v>
      </c>
      <c r="K208" s="430">
        <v>0</v>
      </c>
      <c r="L208" s="444">
        <v>710</v>
      </c>
      <c r="M208" s="445">
        <f t="shared" si="21"/>
        <v>0.818208009219245</v>
      </c>
      <c r="N208" s="430">
        <v>733</v>
      </c>
      <c r="O208" s="445">
        <f t="shared" si="22"/>
        <v>0.96862210095498</v>
      </c>
      <c r="P208" s="444">
        <f t="shared" si="23"/>
        <v>-23</v>
      </c>
      <c r="Q208" s="455"/>
      <c r="R208" s="453">
        <f t="shared" si="24"/>
        <v>4025.03683011017</v>
      </c>
    </row>
    <row r="209" ht="30" hidden="1" customHeight="1" spans="1:18">
      <c r="A209" s="426">
        <v>2012803</v>
      </c>
      <c r="B209" s="427"/>
      <c r="C209" s="427"/>
      <c r="D209" s="427" t="s">
        <v>188</v>
      </c>
      <c r="E209" s="429" t="s">
        <v>189</v>
      </c>
      <c r="F209" s="460">
        <f t="shared" si="25"/>
        <v>0</v>
      </c>
      <c r="G209" s="430">
        <f t="shared" si="26"/>
        <v>0</v>
      </c>
      <c r="H209" s="460">
        <v>0</v>
      </c>
      <c r="I209" s="460">
        <v>0</v>
      </c>
      <c r="J209" s="460">
        <v>0</v>
      </c>
      <c r="K209" s="460">
        <v>0</v>
      </c>
      <c r="L209" s="460">
        <v>0</v>
      </c>
      <c r="M209" s="445">
        <f t="shared" si="21"/>
        <v>0</v>
      </c>
      <c r="N209" s="460">
        <v>0</v>
      </c>
      <c r="O209" s="445">
        <f t="shared" ref="O209:O272" si="27">IF(N209=0,0,L209/N209)</f>
        <v>0</v>
      </c>
      <c r="P209" s="444">
        <f t="shared" ref="P209:P272" si="28">L209-N209</f>
        <v>0</v>
      </c>
      <c r="Q209" s="463"/>
      <c r="R209" s="453">
        <f t="shared" si="24"/>
        <v>0</v>
      </c>
    </row>
    <row r="210" ht="30" customHeight="1" spans="1:18">
      <c r="A210" s="426">
        <v>2012804</v>
      </c>
      <c r="B210" s="427"/>
      <c r="C210" s="427"/>
      <c r="D210" s="427" t="s">
        <v>190</v>
      </c>
      <c r="E210" s="429" t="s">
        <v>209</v>
      </c>
      <c r="F210" s="460">
        <f t="shared" si="25"/>
        <v>463.25</v>
      </c>
      <c r="G210" s="430">
        <f t="shared" si="26"/>
        <v>463.25</v>
      </c>
      <c r="H210" s="460">
        <v>463.25</v>
      </c>
      <c r="I210" s="460">
        <v>0</v>
      </c>
      <c r="J210" s="460">
        <v>0</v>
      </c>
      <c r="K210" s="460">
        <v>0</v>
      </c>
      <c r="L210" s="460">
        <v>378</v>
      </c>
      <c r="M210" s="445">
        <f t="shared" si="21"/>
        <v>0.815974096060443</v>
      </c>
      <c r="N210" s="460">
        <v>251</v>
      </c>
      <c r="O210" s="445">
        <f t="shared" si="27"/>
        <v>1.50597609561753</v>
      </c>
      <c r="P210" s="444">
        <f t="shared" si="28"/>
        <v>127</v>
      </c>
      <c r="Q210" s="463"/>
      <c r="R210" s="453">
        <f t="shared" si="24"/>
        <v>2148.07195019168</v>
      </c>
    </row>
    <row r="211" ht="30" hidden="1" customHeight="1" spans="1:18">
      <c r="A211" s="426">
        <v>2012850</v>
      </c>
      <c r="B211" s="427"/>
      <c r="C211" s="427"/>
      <c r="D211" s="427" t="s">
        <v>202</v>
      </c>
      <c r="E211" s="429" t="s">
        <v>203</v>
      </c>
      <c r="F211" s="460">
        <f t="shared" si="25"/>
        <v>0</v>
      </c>
      <c r="G211" s="430">
        <f t="shared" si="26"/>
        <v>0</v>
      </c>
      <c r="H211" s="460">
        <v>0</v>
      </c>
      <c r="I211" s="460">
        <v>0</v>
      </c>
      <c r="J211" s="460">
        <v>0</v>
      </c>
      <c r="K211" s="460">
        <v>0</v>
      </c>
      <c r="L211" s="460">
        <v>0</v>
      </c>
      <c r="M211" s="445">
        <f t="shared" si="21"/>
        <v>0</v>
      </c>
      <c r="N211" s="460">
        <v>0</v>
      </c>
      <c r="O211" s="445">
        <f t="shared" si="27"/>
        <v>0</v>
      </c>
      <c r="P211" s="444">
        <f t="shared" si="28"/>
        <v>0</v>
      </c>
      <c r="Q211" s="463"/>
      <c r="R211" s="453">
        <f t="shared" si="24"/>
        <v>0</v>
      </c>
    </row>
    <row r="212" ht="30" hidden="1" customHeight="1" spans="1:18">
      <c r="A212" s="426">
        <v>2012899</v>
      </c>
      <c r="B212" s="427"/>
      <c r="C212" s="427"/>
      <c r="D212" s="427" t="s">
        <v>204</v>
      </c>
      <c r="E212" s="429" t="s">
        <v>331</v>
      </c>
      <c r="F212" s="460">
        <f t="shared" si="25"/>
        <v>0</v>
      </c>
      <c r="G212" s="430">
        <f t="shared" si="26"/>
        <v>0</v>
      </c>
      <c r="H212" s="460">
        <v>0</v>
      </c>
      <c r="I212" s="460">
        <v>0</v>
      </c>
      <c r="J212" s="460">
        <v>0</v>
      </c>
      <c r="K212" s="460">
        <v>0</v>
      </c>
      <c r="L212" s="460">
        <v>0</v>
      </c>
      <c r="M212" s="445">
        <f t="shared" si="21"/>
        <v>0</v>
      </c>
      <c r="N212" s="460">
        <v>0</v>
      </c>
      <c r="O212" s="445">
        <f t="shared" si="27"/>
        <v>0</v>
      </c>
      <c r="P212" s="444">
        <f t="shared" si="28"/>
        <v>0</v>
      </c>
      <c r="Q212" s="463"/>
      <c r="R212" s="453">
        <f t="shared" si="24"/>
        <v>0</v>
      </c>
    </row>
    <row r="213" ht="30" customHeight="1" spans="1:18">
      <c r="A213" s="426">
        <v>20129</v>
      </c>
      <c r="B213" s="427" t="s">
        <v>85</v>
      </c>
      <c r="C213" s="427" t="s">
        <v>332</v>
      </c>
      <c r="D213" s="428"/>
      <c r="E213" s="429" t="s">
        <v>333</v>
      </c>
      <c r="F213" s="460">
        <f t="shared" si="25"/>
        <v>9573.73</v>
      </c>
      <c r="G213" s="430">
        <f t="shared" si="26"/>
        <v>9573.73</v>
      </c>
      <c r="H213" s="460">
        <v>9553.73</v>
      </c>
      <c r="I213" s="460">
        <v>0</v>
      </c>
      <c r="J213" s="460">
        <v>20</v>
      </c>
      <c r="K213" s="460">
        <v>0</v>
      </c>
      <c r="L213" s="460">
        <v>5066</v>
      </c>
      <c r="M213" s="445">
        <f t="shared" si="21"/>
        <v>0.529156347630443</v>
      </c>
      <c r="N213" s="460">
        <v>3581</v>
      </c>
      <c r="O213" s="445">
        <f t="shared" si="27"/>
        <v>1.41468863445965</v>
      </c>
      <c r="P213" s="444">
        <f t="shared" si="28"/>
        <v>1485</v>
      </c>
      <c r="Q213" s="463"/>
      <c r="R213" s="453">
        <f t="shared" si="24"/>
        <v>38835.1338449821</v>
      </c>
    </row>
    <row r="214" ht="30" customHeight="1" spans="1:18">
      <c r="A214" s="426">
        <v>2012901</v>
      </c>
      <c r="B214" s="427"/>
      <c r="C214" s="427"/>
      <c r="D214" s="427" t="s">
        <v>183</v>
      </c>
      <c r="E214" s="429" t="s">
        <v>185</v>
      </c>
      <c r="F214" s="460">
        <f t="shared" si="25"/>
        <v>2831.22</v>
      </c>
      <c r="G214" s="430">
        <f t="shared" si="26"/>
        <v>2831.22</v>
      </c>
      <c r="H214" s="460">
        <v>2831.22</v>
      </c>
      <c r="I214" s="460">
        <v>0</v>
      </c>
      <c r="J214" s="460">
        <v>0</v>
      </c>
      <c r="K214" s="460">
        <v>0</v>
      </c>
      <c r="L214" s="460">
        <v>2356</v>
      </c>
      <c r="M214" s="445">
        <f t="shared" si="21"/>
        <v>0.832150097837681</v>
      </c>
      <c r="N214" s="460">
        <v>1513</v>
      </c>
      <c r="O214" s="445">
        <f t="shared" si="27"/>
        <v>1.55717118307997</v>
      </c>
      <c r="P214" s="444">
        <f t="shared" si="28"/>
        <v>843</v>
      </c>
      <c r="Q214" s="463"/>
      <c r="R214" s="453">
        <f t="shared" si="24"/>
        <v>13208.0493212809</v>
      </c>
    </row>
    <row r="215" ht="30" customHeight="1" spans="1:18">
      <c r="A215" s="426">
        <v>2012902</v>
      </c>
      <c r="B215" s="427"/>
      <c r="C215" s="427"/>
      <c r="D215" s="427" t="s">
        <v>186</v>
      </c>
      <c r="E215" s="429" t="s">
        <v>187</v>
      </c>
      <c r="F215" s="460">
        <f t="shared" si="25"/>
        <v>3937</v>
      </c>
      <c r="G215" s="430">
        <f t="shared" si="26"/>
        <v>3937</v>
      </c>
      <c r="H215" s="460">
        <v>3937</v>
      </c>
      <c r="I215" s="460">
        <v>0</v>
      </c>
      <c r="J215" s="460">
        <v>0</v>
      </c>
      <c r="K215" s="460">
        <v>0</v>
      </c>
      <c r="L215" s="460">
        <v>1416</v>
      </c>
      <c r="M215" s="445">
        <f t="shared" si="21"/>
        <v>0.359664719329439</v>
      </c>
      <c r="N215" s="460">
        <v>1185</v>
      </c>
      <c r="O215" s="445">
        <f t="shared" si="27"/>
        <v>1.19493670886076</v>
      </c>
      <c r="P215" s="444">
        <f t="shared" si="28"/>
        <v>231</v>
      </c>
      <c r="Q215" s="463"/>
      <c r="R215" s="453">
        <f t="shared" si="24"/>
        <v>14644.5546014282</v>
      </c>
    </row>
    <row r="216" ht="30" hidden="1" customHeight="1" spans="1:18">
      <c r="A216" s="426">
        <v>2012903</v>
      </c>
      <c r="B216" s="427"/>
      <c r="C216" s="427"/>
      <c r="D216" s="427" t="s">
        <v>188</v>
      </c>
      <c r="E216" s="429" t="s">
        <v>189</v>
      </c>
      <c r="F216" s="460">
        <f t="shared" si="25"/>
        <v>0</v>
      </c>
      <c r="G216" s="430">
        <f t="shared" si="26"/>
        <v>0</v>
      </c>
      <c r="H216" s="460">
        <v>0</v>
      </c>
      <c r="I216" s="460">
        <v>0</v>
      </c>
      <c r="J216" s="460">
        <v>0</v>
      </c>
      <c r="K216" s="460">
        <v>0</v>
      </c>
      <c r="L216" s="460">
        <v>0</v>
      </c>
      <c r="M216" s="445">
        <f t="shared" si="21"/>
        <v>0</v>
      </c>
      <c r="N216" s="460">
        <v>0</v>
      </c>
      <c r="O216" s="445">
        <f t="shared" si="27"/>
        <v>0</v>
      </c>
      <c r="P216" s="444">
        <f t="shared" si="28"/>
        <v>0</v>
      </c>
      <c r="Q216" s="463"/>
      <c r="R216" s="453">
        <f t="shared" si="24"/>
        <v>0</v>
      </c>
    </row>
    <row r="217" ht="30" customHeight="1" spans="1:18">
      <c r="A217" s="426">
        <v>2012904</v>
      </c>
      <c r="B217" s="427"/>
      <c r="C217" s="427"/>
      <c r="D217" s="427" t="s">
        <v>190</v>
      </c>
      <c r="E217" s="429" t="s">
        <v>334</v>
      </c>
      <c r="F217" s="460">
        <f t="shared" si="25"/>
        <v>14</v>
      </c>
      <c r="G217" s="430">
        <f t="shared" si="26"/>
        <v>14</v>
      </c>
      <c r="H217" s="460">
        <v>14</v>
      </c>
      <c r="I217" s="460">
        <v>0</v>
      </c>
      <c r="J217" s="460">
        <v>0</v>
      </c>
      <c r="K217" s="460">
        <v>0</v>
      </c>
      <c r="L217" s="460">
        <v>14</v>
      </c>
      <c r="M217" s="445">
        <f t="shared" si="21"/>
        <v>1</v>
      </c>
      <c r="N217" s="460">
        <v>0</v>
      </c>
      <c r="O217" s="445">
        <f t="shared" si="27"/>
        <v>0</v>
      </c>
      <c r="P217" s="444">
        <f t="shared" si="28"/>
        <v>14</v>
      </c>
      <c r="Q217" s="463"/>
      <c r="R217" s="453">
        <f t="shared" si="24"/>
        <v>71</v>
      </c>
    </row>
    <row r="218" ht="30" customHeight="1" spans="1:18">
      <c r="A218" s="426">
        <v>2012905</v>
      </c>
      <c r="B218" s="427"/>
      <c r="C218" s="427"/>
      <c r="D218" s="427" t="s">
        <v>192</v>
      </c>
      <c r="E218" s="429" t="s">
        <v>335</v>
      </c>
      <c r="F218" s="460">
        <f t="shared" si="25"/>
        <v>30</v>
      </c>
      <c r="G218" s="430">
        <f t="shared" si="26"/>
        <v>30</v>
      </c>
      <c r="H218" s="460">
        <v>30</v>
      </c>
      <c r="I218" s="460">
        <v>0</v>
      </c>
      <c r="J218" s="460">
        <v>0</v>
      </c>
      <c r="K218" s="460">
        <v>0</v>
      </c>
      <c r="L218" s="460">
        <v>30</v>
      </c>
      <c r="M218" s="445">
        <f t="shared" si="21"/>
        <v>1</v>
      </c>
      <c r="N218" s="460">
        <v>0</v>
      </c>
      <c r="O218" s="445">
        <f t="shared" si="27"/>
        <v>0</v>
      </c>
      <c r="P218" s="444">
        <f t="shared" si="28"/>
        <v>30</v>
      </c>
      <c r="Q218" s="463"/>
      <c r="R218" s="453">
        <f t="shared" si="24"/>
        <v>151</v>
      </c>
    </row>
    <row r="219" ht="30" customHeight="1" spans="1:18">
      <c r="A219" s="426">
        <v>2012950</v>
      </c>
      <c r="B219" s="432"/>
      <c r="C219" s="432"/>
      <c r="D219" s="432" t="s">
        <v>202</v>
      </c>
      <c r="E219" s="433" t="s">
        <v>203</v>
      </c>
      <c r="F219" s="460">
        <f t="shared" si="25"/>
        <v>583.6</v>
      </c>
      <c r="G219" s="430">
        <f t="shared" si="26"/>
        <v>583.6</v>
      </c>
      <c r="H219" s="460">
        <v>563.6</v>
      </c>
      <c r="I219" s="460">
        <v>0</v>
      </c>
      <c r="J219" s="460">
        <v>20</v>
      </c>
      <c r="K219" s="460">
        <v>0</v>
      </c>
      <c r="L219" s="460">
        <v>447</v>
      </c>
      <c r="M219" s="445">
        <f t="shared" si="21"/>
        <v>0.765935572309801</v>
      </c>
      <c r="N219" s="460">
        <v>464</v>
      </c>
      <c r="O219" s="445">
        <f t="shared" si="27"/>
        <v>0.963362068965517</v>
      </c>
      <c r="P219" s="444">
        <f t="shared" si="28"/>
        <v>-17</v>
      </c>
      <c r="Q219" s="463"/>
      <c r="R219" s="453">
        <f t="shared" si="24"/>
        <v>2626.52929764128</v>
      </c>
    </row>
    <row r="220" ht="30" customHeight="1" spans="1:18">
      <c r="A220" s="426">
        <v>2012999</v>
      </c>
      <c r="B220" s="427"/>
      <c r="C220" s="427"/>
      <c r="D220" s="427" t="s">
        <v>204</v>
      </c>
      <c r="E220" s="429" t="s">
        <v>336</v>
      </c>
      <c r="F220" s="460">
        <f t="shared" si="25"/>
        <v>2177.91</v>
      </c>
      <c r="G220" s="430">
        <f t="shared" si="26"/>
        <v>2177.91</v>
      </c>
      <c r="H220" s="460">
        <v>2177.91</v>
      </c>
      <c r="I220" s="460">
        <v>0</v>
      </c>
      <c r="J220" s="460">
        <v>0</v>
      </c>
      <c r="K220" s="460">
        <v>0</v>
      </c>
      <c r="L220" s="460">
        <v>803</v>
      </c>
      <c r="M220" s="445">
        <f t="shared" si="21"/>
        <v>0.368702104311014</v>
      </c>
      <c r="N220" s="460">
        <v>419</v>
      </c>
      <c r="O220" s="445">
        <f t="shared" si="27"/>
        <v>1.91646778042959</v>
      </c>
      <c r="P220" s="444">
        <f t="shared" si="28"/>
        <v>384</v>
      </c>
      <c r="Q220" s="463"/>
      <c r="R220" s="453">
        <f t="shared" si="24"/>
        <v>8142.01516988474</v>
      </c>
    </row>
    <row r="221" ht="30" customHeight="1" spans="1:18">
      <c r="A221" s="426">
        <v>20131</v>
      </c>
      <c r="B221" s="427" t="s">
        <v>85</v>
      </c>
      <c r="C221" s="427" t="s">
        <v>337</v>
      </c>
      <c r="D221" s="428"/>
      <c r="E221" s="429" t="s">
        <v>338</v>
      </c>
      <c r="F221" s="460">
        <f t="shared" si="25"/>
        <v>15383.82</v>
      </c>
      <c r="G221" s="430">
        <f t="shared" si="26"/>
        <v>15383.82</v>
      </c>
      <c r="H221" s="460">
        <v>14711.82</v>
      </c>
      <c r="I221" s="460">
        <v>0</v>
      </c>
      <c r="J221" s="460">
        <v>672</v>
      </c>
      <c r="K221" s="460">
        <v>0</v>
      </c>
      <c r="L221" s="460">
        <v>10966</v>
      </c>
      <c r="M221" s="445">
        <f t="shared" si="21"/>
        <v>0.712826853148308</v>
      </c>
      <c r="N221" s="460">
        <v>11458</v>
      </c>
      <c r="O221" s="445">
        <f t="shared" si="27"/>
        <v>0.957060569034736</v>
      </c>
      <c r="P221" s="444">
        <f t="shared" si="28"/>
        <v>-492</v>
      </c>
      <c r="Q221" s="463"/>
      <c r="R221" s="453">
        <f t="shared" si="24"/>
        <v>67413.1298874222</v>
      </c>
    </row>
    <row r="222" ht="30" customHeight="1" spans="1:18">
      <c r="A222" s="426">
        <v>2013101</v>
      </c>
      <c r="B222" s="427"/>
      <c r="C222" s="427"/>
      <c r="D222" s="427" t="s">
        <v>183</v>
      </c>
      <c r="E222" s="429" t="s">
        <v>185</v>
      </c>
      <c r="F222" s="460">
        <f t="shared" si="25"/>
        <v>7850.67</v>
      </c>
      <c r="G222" s="430">
        <f t="shared" si="26"/>
        <v>7850.67</v>
      </c>
      <c r="H222" s="460">
        <v>7178.67</v>
      </c>
      <c r="I222" s="460">
        <v>0</v>
      </c>
      <c r="J222" s="460">
        <v>672</v>
      </c>
      <c r="K222" s="460">
        <v>0</v>
      </c>
      <c r="L222" s="460">
        <v>5928</v>
      </c>
      <c r="M222" s="445">
        <f t="shared" si="21"/>
        <v>0.75509478808815</v>
      </c>
      <c r="N222" s="460">
        <v>5868</v>
      </c>
      <c r="O222" s="445">
        <f t="shared" si="27"/>
        <v>1.01022494887526</v>
      </c>
      <c r="P222" s="444">
        <f t="shared" si="28"/>
        <v>60</v>
      </c>
      <c r="Q222" s="463"/>
      <c r="R222" s="453">
        <f t="shared" si="24"/>
        <v>34737.775319737</v>
      </c>
    </row>
    <row r="223" ht="30" customHeight="1" spans="1:18">
      <c r="A223" s="426">
        <v>2013102</v>
      </c>
      <c r="B223" s="427"/>
      <c r="C223" s="427"/>
      <c r="D223" s="427" t="s">
        <v>186</v>
      </c>
      <c r="E223" s="429" t="s">
        <v>187</v>
      </c>
      <c r="F223" s="460">
        <f t="shared" si="25"/>
        <v>6307</v>
      </c>
      <c r="G223" s="430">
        <f t="shared" si="26"/>
        <v>6307</v>
      </c>
      <c r="H223" s="460">
        <v>6307</v>
      </c>
      <c r="I223" s="460">
        <v>0</v>
      </c>
      <c r="J223" s="460">
        <v>0</v>
      </c>
      <c r="K223" s="460">
        <v>0</v>
      </c>
      <c r="L223" s="460">
        <v>3267</v>
      </c>
      <c r="M223" s="445">
        <f t="shared" si="21"/>
        <v>0.517995877596322</v>
      </c>
      <c r="N223" s="460">
        <v>3882</v>
      </c>
      <c r="O223" s="445">
        <f t="shared" si="27"/>
        <v>0.841576506955178</v>
      </c>
      <c r="P223" s="444">
        <f t="shared" si="28"/>
        <v>-615</v>
      </c>
      <c r="Q223" s="463"/>
      <c r="R223" s="453">
        <f t="shared" si="24"/>
        <v>25456.3595723846</v>
      </c>
    </row>
    <row r="224" ht="30" hidden="1" customHeight="1" spans="1:18">
      <c r="A224" s="426">
        <v>2013103</v>
      </c>
      <c r="B224" s="427"/>
      <c r="C224" s="427"/>
      <c r="D224" s="427" t="s">
        <v>188</v>
      </c>
      <c r="E224" s="429" t="s">
        <v>189</v>
      </c>
      <c r="F224" s="460">
        <f t="shared" si="25"/>
        <v>0</v>
      </c>
      <c r="G224" s="430">
        <f t="shared" si="26"/>
        <v>0</v>
      </c>
      <c r="H224" s="460">
        <v>0</v>
      </c>
      <c r="I224" s="460">
        <v>0</v>
      </c>
      <c r="J224" s="460">
        <v>0</v>
      </c>
      <c r="K224" s="460">
        <v>0</v>
      </c>
      <c r="L224" s="460">
        <v>0</v>
      </c>
      <c r="M224" s="445">
        <f t="shared" si="21"/>
        <v>0</v>
      </c>
      <c r="N224" s="460">
        <v>0</v>
      </c>
      <c r="O224" s="445">
        <f t="shared" si="27"/>
        <v>0</v>
      </c>
      <c r="P224" s="444">
        <f t="shared" si="28"/>
        <v>0</v>
      </c>
      <c r="Q224" s="463"/>
      <c r="R224" s="453">
        <f t="shared" si="24"/>
        <v>0</v>
      </c>
    </row>
    <row r="225" ht="30" hidden="1" customHeight="1" spans="1:18">
      <c r="A225" s="426">
        <v>2013105</v>
      </c>
      <c r="B225" s="427"/>
      <c r="C225" s="427"/>
      <c r="D225" s="427" t="s">
        <v>192</v>
      </c>
      <c r="E225" s="429" t="s">
        <v>339</v>
      </c>
      <c r="F225" s="460">
        <f t="shared" si="25"/>
        <v>0</v>
      </c>
      <c r="G225" s="430">
        <f t="shared" si="26"/>
        <v>0</v>
      </c>
      <c r="H225" s="460">
        <v>0</v>
      </c>
      <c r="I225" s="460">
        <v>0</v>
      </c>
      <c r="J225" s="460">
        <v>0</v>
      </c>
      <c r="K225" s="460">
        <v>0</v>
      </c>
      <c r="L225" s="460">
        <v>0</v>
      </c>
      <c r="M225" s="445">
        <f t="shared" si="21"/>
        <v>0</v>
      </c>
      <c r="N225" s="460">
        <v>0</v>
      </c>
      <c r="O225" s="445">
        <f t="shared" si="27"/>
        <v>0</v>
      </c>
      <c r="P225" s="444">
        <f t="shared" si="28"/>
        <v>0</v>
      </c>
      <c r="Q225" s="463"/>
      <c r="R225" s="453">
        <f t="shared" si="24"/>
        <v>0</v>
      </c>
    </row>
    <row r="226" ht="30" customHeight="1" spans="1:18">
      <c r="A226" s="426">
        <v>2013150</v>
      </c>
      <c r="B226" s="427"/>
      <c r="C226" s="427"/>
      <c r="D226" s="427" t="s">
        <v>202</v>
      </c>
      <c r="E226" s="429" t="s">
        <v>203</v>
      </c>
      <c r="F226" s="460">
        <f t="shared" si="25"/>
        <v>47.15</v>
      </c>
      <c r="G226" s="430">
        <f t="shared" si="26"/>
        <v>47.15</v>
      </c>
      <c r="H226" s="460">
        <v>47.15</v>
      </c>
      <c r="I226" s="460">
        <v>0</v>
      </c>
      <c r="J226" s="460">
        <v>0</v>
      </c>
      <c r="K226" s="460">
        <v>0</v>
      </c>
      <c r="L226" s="460">
        <v>654</v>
      </c>
      <c r="M226" s="445">
        <f t="shared" si="21"/>
        <v>13.8706256627784</v>
      </c>
      <c r="N226" s="460">
        <v>760</v>
      </c>
      <c r="O226" s="445">
        <f t="shared" si="27"/>
        <v>0.860526315789474</v>
      </c>
      <c r="P226" s="444">
        <f t="shared" si="28"/>
        <v>-106</v>
      </c>
      <c r="Q226" s="463"/>
      <c r="R226" s="453">
        <f t="shared" si="24"/>
        <v>1464.18115197857</v>
      </c>
    </row>
    <row r="227" ht="30" customHeight="1" spans="1:18">
      <c r="A227" s="426">
        <v>2013199</v>
      </c>
      <c r="B227" s="427"/>
      <c r="C227" s="427"/>
      <c r="D227" s="427" t="s">
        <v>204</v>
      </c>
      <c r="E227" s="429" t="s">
        <v>340</v>
      </c>
      <c r="F227" s="460">
        <f t="shared" si="25"/>
        <v>1179</v>
      </c>
      <c r="G227" s="430">
        <f t="shared" si="26"/>
        <v>1179</v>
      </c>
      <c r="H227" s="460">
        <v>1179</v>
      </c>
      <c r="I227" s="460">
        <v>0</v>
      </c>
      <c r="J227" s="460">
        <v>0</v>
      </c>
      <c r="K227" s="460">
        <v>0</v>
      </c>
      <c r="L227" s="460">
        <v>1117</v>
      </c>
      <c r="M227" s="445">
        <f t="shared" si="21"/>
        <v>0.947413061916879</v>
      </c>
      <c r="N227" s="460">
        <v>948</v>
      </c>
      <c r="O227" s="445">
        <f t="shared" si="27"/>
        <v>1.17827004219409</v>
      </c>
      <c r="P227" s="444">
        <f t="shared" si="28"/>
        <v>169</v>
      </c>
      <c r="Q227" s="463"/>
      <c r="R227" s="453">
        <f t="shared" si="24"/>
        <v>5773.12568310411</v>
      </c>
    </row>
    <row r="228" ht="30" customHeight="1" spans="1:18">
      <c r="A228" s="426">
        <v>20132</v>
      </c>
      <c r="B228" s="427" t="s">
        <v>85</v>
      </c>
      <c r="C228" s="427" t="s">
        <v>341</v>
      </c>
      <c r="D228" s="428"/>
      <c r="E228" s="429" t="s">
        <v>342</v>
      </c>
      <c r="F228" s="460">
        <f t="shared" si="25"/>
        <v>8485.1</v>
      </c>
      <c r="G228" s="430">
        <f t="shared" si="26"/>
        <v>8485.1</v>
      </c>
      <c r="H228" s="460">
        <v>8485.1</v>
      </c>
      <c r="I228" s="460">
        <v>0</v>
      </c>
      <c r="J228" s="460">
        <v>0</v>
      </c>
      <c r="K228" s="460">
        <v>0</v>
      </c>
      <c r="L228" s="460">
        <v>4014</v>
      </c>
      <c r="M228" s="445">
        <f t="shared" si="21"/>
        <v>0.473064548443743</v>
      </c>
      <c r="N228" s="460">
        <v>4616</v>
      </c>
      <c r="O228" s="445">
        <f t="shared" si="27"/>
        <v>0.869584055459272</v>
      </c>
      <c r="P228" s="444">
        <f t="shared" si="28"/>
        <v>-602</v>
      </c>
      <c r="Q228" s="463"/>
      <c r="R228" s="453">
        <f t="shared" si="24"/>
        <v>33484.6426486039</v>
      </c>
    </row>
    <row r="229" ht="30" customHeight="1" spans="1:18">
      <c r="A229" s="426">
        <v>2013201</v>
      </c>
      <c r="B229" s="427"/>
      <c r="C229" s="427"/>
      <c r="D229" s="427" t="s">
        <v>183</v>
      </c>
      <c r="E229" s="429" t="s">
        <v>185</v>
      </c>
      <c r="F229" s="460">
        <f t="shared" si="25"/>
        <v>2410.09</v>
      </c>
      <c r="G229" s="430">
        <f t="shared" si="26"/>
        <v>2410.09</v>
      </c>
      <c r="H229" s="460">
        <v>2410.09</v>
      </c>
      <c r="I229" s="460">
        <v>0</v>
      </c>
      <c r="J229" s="460">
        <v>0</v>
      </c>
      <c r="K229" s="460">
        <v>0</v>
      </c>
      <c r="L229" s="460">
        <v>1997</v>
      </c>
      <c r="M229" s="445">
        <f t="shared" si="21"/>
        <v>0.82859976183462</v>
      </c>
      <c r="N229" s="460">
        <v>1910</v>
      </c>
      <c r="O229" s="445">
        <f t="shared" si="27"/>
        <v>1.0455497382199</v>
      </c>
      <c r="P229" s="444">
        <f t="shared" si="28"/>
        <v>87</v>
      </c>
      <c r="Q229" s="463"/>
      <c r="R229" s="453">
        <f t="shared" si="24"/>
        <v>11226.1441495001</v>
      </c>
    </row>
    <row r="230" ht="30" customHeight="1" spans="1:18">
      <c r="A230" s="426">
        <v>2013202</v>
      </c>
      <c r="B230" s="427"/>
      <c r="C230" s="427"/>
      <c r="D230" s="427" t="s">
        <v>186</v>
      </c>
      <c r="E230" s="429" t="s">
        <v>187</v>
      </c>
      <c r="F230" s="460">
        <f t="shared" si="25"/>
        <v>6016</v>
      </c>
      <c r="G230" s="430">
        <f t="shared" si="26"/>
        <v>6016</v>
      </c>
      <c r="H230" s="460">
        <v>6016</v>
      </c>
      <c r="I230" s="460">
        <v>0</v>
      </c>
      <c r="J230" s="460">
        <v>0</v>
      </c>
      <c r="K230" s="460">
        <v>0</v>
      </c>
      <c r="L230" s="460">
        <v>1568</v>
      </c>
      <c r="M230" s="445">
        <f t="shared" si="21"/>
        <v>0.26063829787234</v>
      </c>
      <c r="N230" s="460">
        <v>2656</v>
      </c>
      <c r="O230" s="445">
        <f t="shared" si="27"/>
        <v>0.590361445783133</v>
      </c>
      <c r="P230" s="444">
        <f t="shared" si="28"/>
        <v>-1088</v>
      </c>
      <c r="Q230" s="463"/>
      <c r="R230" s="453">
        <f t="shared" si="24"/>
        <v>21184.8509997437</v>
      </c>
    </row>
    <row r="231" ht="30" hidden="1" customHeight="1" spans="1:18">
      <c r="A231" s="426">
        <v>2013203</v>
      </c>
      <c r="B231" s="427"/>
      <c r="C231" s="427"/>
      <c r="D231" s="427" t="s">
        <v>188</v>
      </c>
      <c r="E231" s="429" t="s">
        <v>189</v>
      </c>
      <c r="F231" s="460">
        <f t="shared" si="25"/>
        <v>0</v>
      </c>
      <c r="G231" s="430">
        <f t="shared" si="26"/>
        <v>0</v>
      </c>
      <c r="H231" s="460">
        <v>0</v>
      </c>
      <c r="I231" s="460">
        <v>0</v>
      </c>
      <c r="J231" s="460">
        <v>0</v>
      </c>
      <c r="K231" s="460">
        <v>0</v>
      </c>
      <c r="L231" s="460">
        <v>0</v>
      </c>
      <c r="M231" s="445">
        <f t="shared" si="21"/>
        <v>0</v>
      </c>
      <c r="N231" s="460">
        <v>0</v>
      </c>
      <c r="O231" s="445">
        <f t="shared" si="27"/>
        <v>0</v>
      </c>
      <c r="P231" s="444">
        <f t="shared" si="28"/>
        <v>0</v>
      </c>
      <c r="Q231" s="463"/>
      <c r="R231" s="453">
        <f t="shared" si="24"/>
        <v>0</v>
      </c>
    </row>
    <row r="232" ht="30" customHeight="1" spans="1:18">
      <c r="A232" s="426">
        <v>2013250</v>
      </c>
      <c r="B232" s="427"/>
      <c r="C232" s="427"/>
      <c r="D232" s="427" t="s">
        <v>202</v>
      </c>
      <c r="E232" s="429" t="s">
        <v>203</v>
      </c>
      <c r="F232" s="460">
        <f t="shared" si="25"/>
        <v>59.01</v>
      </c>
      <c r="G232" s="430">
        <f t="shared" si="26"/>
        <v>59.01</v>
      </c>
      <c r="H232" s="460">
        <v>59.01</v>
      </c>
      <c r="I232" s="460">
        <v>0</v>
      </c>
      <c r="J232" s="460">
        <v>0</v>
      </c>
      <c r="K232" s="460">
        <v>0</v>
      </c>
      <c r="L232" s="460">
        <v>50</v>
      </c>
      <c r="M232" s="445">
        <f t="shared" si="21"/>
        <v>0.847314014573801</v>
      </c>
      <c r="N232" s="460">
        <v>45</v>
      </c>
      <c r="O232" s="445">
        <f t="shared" si="27"/>
        <v>1.11111111111111</v>
      </c>
      <c r="P232" s="444">
        <f t="shared" si="28"/>
        <v>5</v>
      </c>
      <c r="Q232" s="463"/>
      <c r="R232" s="453">
        <f t="shared" si="24"/>
        <v>278.988425125685</v>
      </c>
    </row>
    <row r="233" ht="30" customHeight="1" spans="1:18">
      <c r="A233" s="426">
        <v>2013299</v>
      </c>
      <c r="B233" s="427"/>
      <c r="C233" s="427"/>
      <c r="D233" s="427" t="s">
        <v>204</v>
      </c>
      <c r="E233" s="429" t="s">
        <v>343</v>
      </c>
      <c r="F233" s="460">
        <f t="shared" si="25"/>
        <v>0</v>
      </c>
      <c r="G233" s="430">
        <f t="shared" si="26"/>
        <v>0</v>
      </c>
      <c r="H233" s="460">
        <v>0</v>
      </c>
      <c r="I233" s="460">
        <v>0</v>
      </c>
      <c r="J233" s="460">
        <v>0</v>
      </c>
      <c r="K233" s="460">
        <v>0</v>
      </c>
      <c r="L233" s="460">
        <v>399</v>
      </c>
      <c r="M233" s="445">
        <f t="shared" si="21"/>
        <v>0</v>
      </c>
      <c r="N233" s="460">
        <v>5</v>
      </c>
      <c r="O233" s="445">
        <f t="shared" si="27"/>
        <v>79.8</v>
      </c>
      <c r="P233" s="444">
        <f t="shared" si="28"/>
        <v>394</v>
      </c>
      <c r="Q233" s="463"/>
      <c r="R233" s="453">
        <f t="shared" si="24"/>
        <v>877.8</v>
      </c>
    </row>
    <row r="234" ht="30" customHeight="1" spans="1:18">
      <c r="A234" s="426">
        <v>20133</v>
      </c>
      <c r="B234" s="427" t="s">
        <v>85</v>
      </c>
      <c r="C234" s="427" t="s">
        <v>344</v>
      </c>
      <c r="D234" s="428"/>
      <c r="E234" s="429" t="s">
        <v>345</v>
      </c>
      <c r="F234" s="460">
        <f t="shared" si="25"/>
        <v>9371.94</v>
      </c>
      <c r="G234" s="430">
        <f t="shared" si="26"/>
        <v>9371.94</v>
      </c>
      <c r="H234" s="460">
        <v>9371.94</v>
      </c>
      <c r="I234" s="460">
        <v>0</v>
      </c>
      <c r="J234" s="460">
        <v>0</v>
      </c>
      <c r="K234" s="460">
        <v>0</v>
      </c>
      <c r="L234" s="460">
        <v>9641</v>
      </c>
      <c r="M234" s="445">
        <f t="shared" si="21"/>
        <v>1.02870910398487</v>
      </c>
      <c r="N234" s="460">
        <v>3671</v>
      </c>
      <c r="O234" s="445">
        <f t="shared" si="27"/>
        <v>2.62625987469354</v>
      </c>
      <c r="P234" s="444">
        <f t="shared" si="28"/>
        <v>5970</v>
      </c>
      <c r="Q234" s="463"/>
      <c r="R234" s="453">
        <f t="shared" si="24"/>
        <v>47401.4749689787</v>
      </c>
    </row>
    <row r="235" ht="30" customHeight="1" spans="1:18">
      <c r="A235" s="426">
        <v>2013301</v>
      </c>
      <c r="B235" s="427"/>
      <c r="C235" s="427"/>
      <c r="D235" s="427" t="s">
        <v>183</v>
      </c>
      <c r="E235" s="429" t="s">
        <v>185</v>
      </c>
      <c r="F235" s="460">
        <f t="shared" si="25"/>
        <v>1845.94</v>
      </c>
      <c r="G235" s="430">
        <f t="shared" si="26"/>
        <v>1845.94</v>
      </c>
      <c r="H235" s="460">
        <v>1845.94</v>
      </c>
      <c r="I235" s="460">
        <v>0</v>
      </c>
      <c r="J235" s="460">
        <v>0</v>
      </c>
      <c r="K235" s="460">
        <v>0</v>
      </c>
      <c r="L235" s="460">
        <v>1488</v>
      </c>
      <c r="M235" s="445">
        <f t="shared" si="21"/>
        <v>0.806093372482312</v>
      </c>
      <c r="N235" s="460">
        <v>1345</v>
      </c>
      <c r="O235" s="445">
        <f t="shared" si="27"/>
        <v>1.10631970260223</v>
      </c>
      <c r="P235" s="444">
        <f t="shared" si="28"/>
        <v>143</v>
      </c>
      <c r="Q235" s="463"/>
      <c r="R235" s="453">
        <f t="shared" si="24"/>
        <v>8515.73241307508</v>
      </c>
    </row>
    <row r="236" ht="30" customHeight="1" spans="1:18">
      <c r="A236" s="426">
        <v>2013302</v>
      </c>
      <c r="B236" s="427"/>
      <c r="C236" s="427"/>
      <c r="D236" s="427" t="s">
        <v>186</v>
      </c>
      <c r="E236" s="429" t="s">
        <v>187</v>
      </c>
      <c r="F236" s="460">
        <f t="shared" si="25"/>
        <v>2716</v>
      </c>
      <c r="G236" s="430">
        <f t="shared" si="26"/>
        <v>2716</v>
      </c>
      <c r="H236" s="460">
        <v>2716</v>
      </c>
      <c r="I236" s="460">
        <v>0</v>
      </c>
      <c r="J236" s="460">
        <v>0</v>
      </c>
      <c r="K236" s="460">
        <v>0</v>
      </c>
      <c r="L236" s="460">
        <v>2213</v>
      </c>
      <c r="M236" s="445">
        <f t="shared" si="21"/>
        <v>0.81480117820324</v>
      </c>
      <c r="N236" s="460">
        <v>1997</v>
      </c>
      <c r="O236" s="445">
        <f t="shared" si="27"/>
        <v>1.10816224336505</v>
      </c>
      <c r="P236" s="444">
        <f t="shared" si="28"/>
        <v>216</v>
      </c>
      <c r="Q236" s="463"/>
      <c r="R236" s="453">
        <f t="shared" si="24"/>
        <v>12575.9229634216</v>
      </c>
    </row>
    <row r="237" ht="30" hidden="1" customHeight="1" spans="1:18">
      <c r="A237" s="426">
        <v>2013303</v>
      </c>
      <c r="B237" s="427"/>
      <c r="C237" s="427"/>
      <c r="D237" s="427" t="s">
        <v>188</v>
      </c>
      <c r="E237" s="429" t="s">
        <v>189</v>
      </c>
      <c r="F237" s="460">
        <f t="shared" si="25"/>
        <v>0</v>
      </c>
      <c r="G237" s="430">
        <f t="shared" si="26"/>
        <v>0</v>
      </c>
      <c r="H237" s="460">
        <v>0</v>
      </c>
      <c r="I237" s="460">
        <v>0</v>
      </c>
      <c r="J237" s="460">
        <v>0</v>
      </c>
      <c r="K237" s="460">
        <v>0</v>
      </c>
      <c r="L237" s="460">
        <v>0</v>
      </c>
      <c r="M237" s="445">
        <f t="shared" si="21"/>
        <v>0</v>
      </c>
      <c r="N237" s="460">
        <v>0</v>
      </c>
      <c r="O237" s="445">
        <f t="shared" si="27"/>
        <v>0</v>
      </c>
      <c r="P237" s="444">
        <f t="shared" si="28"/>
        <v>0</v>
      </c>
      <c r="Q237" s="463"/>
      <c r="R237" s="453">
        <f t="shared" si="24"/>
        <v>0</v>
      </c>
    </row>
    <row r="238" ht="30" hidden="1" customHeight="1" spans="1:18">
      <c r="A238" s="426">
        <v>2013350</v>
      </c>
      <c r="B238" s="427"/>
      <c r="C238" s="427"/>
      <c r="D238" s="427" t="s">
        <v>202</v>
      </c>
      <c r="E238" s="429" t="s">
        <v>203</v>
      </c>
      <c r="F238" s="460">
        <f t="shared" si="25"/>
        <v>0</v>
      </c>
      <c r="G238" s="430">
        <f t="shared" si="26"/>
        <v>0</v>
      </c>
      <c r="H238" s="460">
        <v>0</v>
      </c>
      <c r="I238" s="460">
        <v>0</v>
      </c>
      <c r="J238" s="460">
        <v>0</v>
      </c>
      <c r="K238" s="460">
        <v>0</v>
      </c>
      <c r="L238" s="460">
        <v>0</v>
      </c>
      <c r="M238" s="445">
        <f t="shared" si="21"/>
        <v>0</v>
      </c>
      <c r="N238" s="460">
        <v>0</v>
      </c>
      <c r="O238" s="445">
        <f t="shared" si="27"/>
        <v>0</v>
      </c>
      <c r="P238" s="444">
        <f t="shared" si="28"/>
        <v>0</v>
      </c>
      <c r="Q238" s="463"/>
      <c r="R238" s="453">
        <f t="shared" si="24"/>
        <v>0</v>
      </c>
    </row>
    <row r="239" ht="30" customHeight="1" spans="1:18">
      <c r="A239" s="426">
        <v>2013399</v>
      </c>
      <c r="B239" s="427"/>
      <c r="C239" s="427"/>
      <c r="D239" s="427" t="s">
        <v>204</v>
      </c>
      <c r="E239" s="429" t="s">
        <v>346</v>
      </c>
      <c r="F239" s="460">
        <f t="shared" si="25"/>
        <v>4810</v>
      </c>
      <c r="G239" s="430">
        <f t="shared" si="26"/>
        <v>4810</v>
      </c>
      <c r="H239" s="460">
        <v>4810</v>
      </c>
      <c r="I239" s="460">
        <v>0</v>
      </c>
      <c r="J239" s="460">
        <v>0</v>
      </c>
      <c r="K239" s="460">
        <v>0</v>
      </c>
      <c r="L239" s="460">
        <v>5940</v>
      </c>
      <c r="M239" s="445">
        <f t="shared" si="21"/>
        <v>1.23492723492723</v>
      </c>
      <c r="N239" s="460">
        <v>329</v>
      </c>
      <c r="O239" s="445">
        <f t="shared" si="27"/>
        <v>18.0547112462006</v>
      </c>
      <c r="P239" s="444">
        <f t="shared" si="28"/>
        <v>5611</v>
      </c>
      <c r="Q239" s="463"/>
      <c r="R239" s="453">
        <f t="shared" si="24"/>
        <v>26329.2896384811</v>
      </c>
    </row>
    <row r="240" ht="30" customHeight="1" spans="1:18">
      <c r="A240" s="426">
        <v>20134</v>
      </c>
      <c r="B240" s="427" t="s">
        <v>85</v>
      </c>
      <c r="C240" s="427" t="s">
        <v>347</v>
      </c>
      <c r="D240" s="428"/>
      <c r="E240" s="429" t="s">
        <v>348</v>
      </c>
      <c r="F240" s="460">
        <f t="shared" si="25"/>
        <v>1545.95</v>
      </c>
      <c r="G240" s="430">
        <f t="shared" si="26"/>
        <v>1545.95</v>
      </c>
      <c r="H240" s="460">
        <v>1545.95</v>
      </c>
      <c r="I240" s="460">
        <v>0</v>
      </c>
      <c r="J240" s="460">
        <v>0</v>
      </c>
      <c r="K240" s="460">
        <v>0</v>
      </c>
      <c r="L240" s="460">
        <v>1153</v>
      </c>
      <c r="M240" s="445">
        <f t="shared" si="21"/>
        <v>0.745819722500728</v>
      </c>
      <c r="N240" s="460">
        <v>1166</v>
      </c>
      <c r="O240" s="445">
        <f t="shared" si="27"/>
        <v>0.98885077186964</v>
      </c>
      <c r="P240" s="444">
        <f t="shared" si="28"/>
        <v>-13</v>
      </c>
      <c r="Q240" s="463"/>
      <c r="R240" s="453">
        <f t="shared" si="24"/>
        <v>6945.58467049437</v>
      </c>
    </row>
    <row r="241" ht="30" customHeight="1" spans="1:18">
      <c r="A241" s="426">
        <v>2013401</v>
      </c>
      <c r="B241" s="427"/>
      <c r="C241" s="427"/>
      <c r="D241" s="427" t="s">
        <v>183</v>
      </c>
      <c r="E241" s="429" t="s">
        <v>185</v>
      </c>
      <c r="F241" s="460">
        <f t="shared" si="25"/>
        <v>1097.95</v>
      </c>
      <c r="G241" s="430">
        <f t="shared" si="26"/>
        <v>1097.95</v>
      </c>
      <c r="H241" s="460">
        <v>1097.95</v>
      </c>
      <c r="I241" s="460">
        <v>0</v>
      </c>
      <c r="J241" s="460">
        <v>0</v>
      </c>
      <c r="K241" s="460">
        <v>0</v>
      </c>
      <c r="L241" s="460">
        <v>865</v>
      </c>
      <c r="M241" s="445">
        <f t="shared" si="21"/>
        <v>0.787831868482171</v>
      </c>
      <c r="N241" s="460">
        <v>807</v>
      </c>
      <c r="O241" s="445">
        <f t="shared" si="27"/>
        <v>1.07187112763321</v>
      </c>
      <c r="P241" s="444">
        <f t="shared" si="28"/>
        <v>58</v>
      </c>
      <c r="Q241" s="463"/>
      <c r="R241" s="453">
        <f t="shared" si="24"/>
        <v>5025.70970299612</v>
      </c>
    </row>
    <row r="242" ht="30" customHeight="1" spans="1:18">
      <c r="A242" s="426">
        <v>2013402</v>
      </c>
      <c r="B242" s="427"/>
      <c r="C242" s="427"/>
      <c r="D242" s="427" t="s">
        <v>186</v>
      </c>
      <c r="E242" s="429" t="s">
        <v>187</v>
      </c>
      <c r="F242" s="460">
        <f t="shared" si="25"/>
        <v>448</v>
      </c>
      <c r="G242" s="430">
        <f t="shared" si="26"/>
        <v>448</v>
      </c>
      <c r="H242" s="460">
        <v>448</v>
      </c>
      <c r="I242" s="460">
        <v>0</v>
      </c>
      <c r="J242" s="460">
        <v>0</v>
      </c>
      <c r="K242" s="460">
        <v>0</v>
      </c>
      <c r="L242" s="460">
        <v>288</v>
      </c>
      <c r="M242" s="445">
        <f t="shared" si="21"/>
        <v>0.642857142857143</v>
      </c>
      <c r="N242" s="460">
        <v>359</v>
      </c>
      <c r="O242" s="445">
        <f t="shared" si="27"/>
        <v>0.802228412256267</v>
      </c>
      <c r="P242" s="444">
        <f t="shared" si="28"/>
        <v>-71</v>
      </c>
      <c r="Q242" s="463"/>
      <c r="R242" s="453">
        <f t="shared" si="24"/>
        <v>1921.44508555511</v>
      </c>
    </row>
    <row r="243" ht="30" hidden="1" customHeight="1" spans="1:18">
      <c r="A243" s="426">
        <v>2013403</v>
      </c>
      <c r="B243" s="427"/>
      <c r="C243" s="427"/>
      <c r="D243" s="427" t="s">
        <v>188</v>
      </c>
      <c r="E243" s="429" t="s">
        <v>189</v>
      </c>
      <c r="F243" s="460">
        <f t="shared" si="25"/>
        <v>0</v>
      </c>
      <c r="G243" s="430">
        <f t="shared" si="26"/>
        <v>0</v>
      </c>
      <c r="H243" s="460">
        <v>0</v>
      </c>
      <c r="I243" s="460">
        <v>0</v>
      </c>
      <c r="J243" s="460">
        <v>0</v>
      </c>
      <c r="K243" s="460">
        <v>0</v>
      </c>
      <c r="L243" s="460">
        <v>0</v>
      </c>
      <c r="M243" s="445">
        <f t="shared" si="21"/>
        <v>0</v>
      </c>
      <c r="N243" s="460">
        <v>0</v>
      </c>
      <c r="O243" s="445">
        <f t="shared" si="27"/>
        <v>0</v>
      </c>
      <c r="P243" s="444">
        <f t="shared" si="28"/>
        <v>0</v>
      </c>
      <c r="Q243" s="463"/>
      <c r="R243" s="453">
        <f t="shared" si="24"/>
        <v>0</v>
      </c>
    </row>
    <row r="244" ht="30" hidden="1" customHeight="1" spans="1:18">
      <c r="A244" s="426">
        <v>2013450</v>
      </c>
      <c r="B244" s="427"/>
      <c r="C244" s="427"/>
      <c r="D244" s="427" t="s">
        <v>202</v>
      </c>
      <c r="E244" s="429" t="s">
        <v>203</v>
      </c>
      <c r="F244" s="460">
        <f t="shared" si="25"/>
        <v>0</v>
      </c>
      <c r="G244" s="430">
        <f t="shared" si="26"/>
        <v>0</v>
      </c>
      <c r="H244" s="460">
        <v>0</v>
      </c>
      <c r="I244" s="460">
        <v>0</v>
      </c>
      <c r="J244" s="460">
        <v>0</v>
      </c>
      <c r="K244" s="460">
        <v>0</v>
      </c>
      <c r="L244" s="460">
        <v>0</v>
      </c>
      <c r="M244" s="445">
        <f t="shared" si="21"/>
        <v>0</v>
      </c>
      <c r="N244" s="460">
        <v>0</v>
      </c>
      <c r="O244" s="445">
        <f t="shared" si="27"/>
        <v>0</v>
      </c>
      <c r="P244" s="444">
        <f t="shared" si="28"/>
        <v>0</v>
      </c>
      <c r="Q244" s="463"/>
      <c r="R244" s="453">
        <f t="shared" si="24"/>
        <v>0</v>
      </c>
    </row>
    <row r="245" ht="30" hidden="1" customHeight="1" spans="1:18">
      <c r="A245" s="426">
        <v>2013499</v>
      </c>
      <c r="B245" s="427"/>
      <c r="C245" s="427"/>
      <c r="D245" s="427" t="s">
        <v>204</v>
      </c>
      <c r="E245" s="429" t="s">
        <v>349</v>
      </c>
      <c r="F245" s="460">
        <f t="shared" si="25"/>
        <v>0</v>
      </c>
      <c r="G245" s="430">
        <f t="shared" si="26"/>
        <v>0</v>
      </c>
      <c r="H245" s="460">
        <v>0</v>
      </c>
      <c r="I245" s="460">
        <v>0</v>
      </c>
      <c r="J245" s="460">
        <v>0</v>
      </c>
      <c r="K245" s="460">
        <v>0</v>
      </c>
      <c r="L245" s="460">
        <v>0</v>
      </c>
      <c r="M245" s="445">
        <f t="shared" si="21"/>
        <v>0</v>
      </c>
      <c r="N245" s="460">
        <v>0</v>
      </c>
      <c r="O245" s="445">
        <f t="shared" si="27"/>
        <v>0</v>
      </c>
      <c r="P245" s="444">
        <f t="shared" si="28"/>
        <v>0</v>
      </c>
      <c r="Q245" s="463"/>
      <c r="R245" s="453">
        <f t="shared" si="24"/>
        <v>0</v>
      </c>
    </row>
    <row r="246" ht="30" hidden="1" customHeight="1" spans="1:18">
      <c r="A246" s="426">
        <v>20135</v>
      </c>
      <c r="B246" s="427" t="s">
        <v>85</v>
      </c>
      <c r="C246" s="427" t="s">
        <v>350</v>
      </c>
      <c r="D246" s="428"/>
      <c r="E246" s="429" t="s">
        <v>351</v>
      </c>
      <c r="F246" s="460">
        <f t="shared" si="25"/>
        <v>0</v>
      </c>
      <c r="G246" s="430">
        <f t="shared" si="26"/>
        <v>0</v>
      </c>
      <c r="H246" s="460">
        <v>0</v>
      </c>
      <c r="I246" s="460">
        <v>0</v>
      </c>
      <c r="J246" s="460">
        <v>0</v>
      </c>
      <c r="K246" s="460">
        <v>0</v>
      </c>
      <c r="L246" s="460">
        <v>0</v>
      </c>
      <c r="M246" s="445">
        <f t="shared" si="21"/>
        <v>0</v>
      </c>
      <c r="N246" s="460">
        <v>0</v>
      </c>
      <c r="O246" s="445">
        <f t="shared" si="27"/>
        <v>0</v>
      </c>
      <c r="P246" s="444">
        <f t="shared" si="28"/>
        <v>0</v>
      </c>
      <c r="Q246" s="463"/>
      <c r="R246" s="453">
        <f t="shared" si="24"/>
        <v>0</v>
      </c>
    </row>
    <row r="247" ht="30" hidden="1" customHeight="1" spans="1:18">
      <c r="A247" s="426">
        <v>2013501</v>
      </c>
      <c r="B247" s="427"/>
      <c r="C247" s="427"/>
      <c r="D247" s="427" t="s">
        <v>183</v>
      </c>
      <c r="E247" s="429" t="s">
        <v>185</v>
      </c>
      <c r="F247" s="460">
        <f t="shared" si="25"/>
        <v>0</v>
      </c>
      <c r="G247" s="430">
        <f t="shared" si="26"/>
        <v>0</v>
      </c>
      <c r="H247" s="460">
        <v>0</v>
      </c>
      <c r="I247" s="460">
        <v>0</v>
      </c>
      <c r="J247" s="460">
        <v>0</v>
      </c>
      <c r="K247" s="460">
        <v>0</v>
      </c>
      <c r="L247" s="460">
        <v>0</v>
      </c>
      <c r="M247" s="445">
        <f t="shared" si="21"/>
        <v>0</v>
      </c>
      <c r="N247" s="460">
        <v>0</v>
      </c>
      <c r="O247" s="445">
        <f t="shared" si="27"/>
        <v>0</v>
      </c>
      <c r="P247" s="444">
        <f t="shared" si="28"/>
        <v>0</v>
      </c>
      <c r="Q247" s="463"/>
      <c r="R247" s="453">
        <f t="shared" si="24"/>
        <v>0</v>
      </c>
    </row>
    <row r="248" ht="30" hidden="1" customHeight="1" spans="1:18">
      <c r="A248" s="426">
        <v>2013502</v>
      </c>
      <c r="B248" s="427"/>
      <c r="C248" s="427"/>
      <c r="D248" s="427" t="s">
        <v>186</v>
      </c>
      <c r="E248" s="429" t="s">
        <v>187</v>
      </c>
      <c r="F248" s="460">
        <f t="shared" si="25"/>
        <v>0</v>
      </c>
      <c r="G248" s="430">
        <f t="shared" si="26"/>
        <v>0</v>
      </c>
      <c r="H248" s="460">
        <v>0</v>
      </c>
      <c r="I248" s="460">
        <v>0</v>
      </c>
      <c r="J248" s="460">
        <v>0</v>
      </c>
      <c r="K248" s="460">
        <v>0</v>
      </c>
      <c r="L248" s="460">
        <v>0</v>
      </c>
      <c r="M248" s="445">
        <f t="shared" si="21"/>
        <v>0</v>
      </c>
      <c r="N248" s="460">
        <v>0</v>
      </c>
      <c r="O248" s="445">
        <f t="shared" si="27"/>
        <v>0</v>
      </c>
      <c r="P248" s="444">
        <f t="shared" si="28"/>
        <v>0</v>
      </c>
      <c r="Q248" s="463"/>
      <c r="R248" s="453">
        <f t="shared" si="24"/>
        <v>0</v>
      </c>
    </row>
    <row r="249" ht="30" hidden="1" customHeight="1" spans="1:18">
      <c r="A249" s="426">
        <v>2013503</v>
      </c>
      <c r="B249" s="427"/>
      <c r="C249" s="427"/>
      <c r="D249" s="427" t="s">
        <v>188</v>
      </c>
      <c r="E249" s="429" t="s">
        <v>189</v>
      </c>
      <c r="F249" s="460">
        <f t="shared" si="25"/>
        <v>0</v>
      </c>
      <c r="G249" s="430">
        <f t="shared" si="26"/>
        <v>0</v>
      </c>
      <c r="H249" s="460">
        <v>0</v>
      </c>
      <c r="I249" s="460">
        <v>0</v>
      </c>
      <c r="J249" s="460">
        <v>0</v>
      </c>
      <c r="K249" s="460">
        <v>0</v>
      </c>
      <c r="L249" s="460">
        <v>0</v>
      </c>
      <c r="M249" s="445">
        <f t="shared" si="21"/>
        <v>0</v>
      </c>
      <c r="N249" s="460">
        <v>0</v>
      </c>
      <c r="O249" s="445">
        <f t="shared" si="27"/>
        <v>0</v>
      </c>
      <c r="P249" s="444">
        <f t="shared" si="28"/>
        <v>0</v>
      </c>
      <c r="Q249" s="463"/>
      <c r="R249" s="453">
        <f t="shared" si="24"/>
        <v>0</v>
      </c>
    </row>
    <row r="250" ht="30" hidden="1" customHeight="1" spans="1:18">
      <c r="A250" s="426">
        <v>2013550</v>
      </c>
      <c r="B250" s="427"/>
      <c r="C250" s="427"/>
      <c r="D250" s="427" t="s">
        <v>202</v>
      </c>
      <c r="E250" s="429" t="s">
        <v>203</v>
      </c>
      <c r="F250" s="460">
        <f t="shared" si="25"/>
        <v>0</v>
      </c>
      <c r="G250" s="430">
        <f t="shared" si="26"/>
        <v>0</v>
      </c>
      <c r="H250" s="460">
        <v>0</v>
      </c>
      <c r="I250" s="460">
        <v>0</v>
      </c>
      <c r="J250" s="460">
        <v>0</v>
      </c>
      <c r="K250" s="460">
        <v>0</v>
      </c>
      <c r="L250" s="460">
        <v>0</v>
      </c>
      <c r="M250" s="445">
        <f t="shared" si="21"/>
        <v>0</v>
      </c>
      <c r="N250" s="460">
        <v>0</v>
      </c>
      <c r="O250" s="445">
        <f t="shared" si="27"/>
        <v>0</v>
      </c>
      <c r="P250" s="444">
        <f t="shared" si="28"/>
        <v>0</v>
      </c>
      <c r="Q250" s="463"/>
      <c r="R250" s="453">
        <f t="shared" si="24"/>
        <v>0</v>
      </c>
    </row>
    <row r="251" ht="30" hidden="1" customHeight="1" spans="1:18">
      <c r="A251" s="426">
        <v>2013599</v>
      </c>
      <c r="B251" s="427"/>
      <c r="C251" s="427"/>
      <c r="D251" s="427" t="s">
        <v>204</v>
      </c>
      <c r="E251" s="429" t="s">
        <v>352</v>
      </c>
      <c r="F251" s="460">
        <f t="shared" si="25"/>
        <v>0</v>
      </c>
      <c r="G251" s="430">
        <f t="shared" si="26"/>
        <v>0</v>
      </c>
      <c r="H251" s="460">
        <v>0</v>
      </c>
      <c r="I251" s="460">
        <v>0</v>
      </c>
      <c r="J251" s="460">
        <v>0</v>
      </c>
      <c r="K251" s="460">
        <v>0</v>
      </c>
      <c r="L251" s="460">
        <v>0</v>
      </c>
      <c r="M251" s="445">
        <f t="shared" si="21"/>
        <v>0</v>
      </c>
      <c r="N251" s="460">
        <v>0</v>
      </c>
      <c r="O251" s="445">
        <f t="shared" si="27"/>
        <v>0</v>
      </c>
      <c r="P251" s="444">
        <f t="shared" si="28"/>
        <v>0</v>
      </c>
      <c r="Q251" s="463"/>
      <c r="R251" s="453">
        <f t="shared" si="24"/>
        <v>0</v>
      </c>
    </row>
    <row r="252" ht="30" customHeight="1" spans="1:18">
      <c r="A252" s="426">
        <v>20136</v>
      </c>
      <c r="B252" s="427" t="s">
        <v>85</v>
      </c>
      <c r="C252" s="427" t="s">
        <v>353</v>
      </c>
      <c r="D252" s="428"/>
      <c r="E252" s="429" t="s">
        <v>354</v>
      </c>
      <c r="F252" s="460">
        <f t="shared" si="25"/>
        <v>17062.51</v>
      </c>
      <c r="G252" s="430">
        <f t="shared" si="26"/>
        <v>16862.51</v>
      </c>
      <c r="H252" s="460">
        <v>16862.51</v>
      </c>
      <c r="I252" s="460">
        <v>0</v>
      </c>
      <c r="J252" s="460">
        <v>0</v>
      </c>
      <c r="K252" s="460">
        <v>200</v>
      </c>
      <c r="L252" s="460">
        <v>19551</v>
      </c>
      <c r="M252" s="445">
        <f t="shared" si="21"/>
        <v>1.14584548228836</v>
      </c>
      <c r="N252" s="460">
        <v>15158</v>
      </c>
      <c r="O252" s="445">
        <f t="shared" si="27"/>
        <v>1.28981395962528</v>
      </c>
      <c r="P252" s="444">
        <f t="shared" si="28"/>
        <v>4393</v>
      </c>
      <c r="Q252" s="463"/>
      <c r="R252" s="453">
        <f t="shared" si="24"/>
        <v>89891.9656594419</v>
      </c>
    </row>
    <row r="253" ht="30" customHeight="1" spans="1:18">
      <c r="A253" s="426">
        <v>2013601</v>
      </c>
      <c r="B253" s="427"/>
      <c r="C253" s="427"/>
      <c r="D253" s="427" t="s">
        <v>183</v>
      </c>
      <c r="E253" s="429" t="s">
        <v>185</v>
      </c>
      <c r="F253" s="460">
        <f t="shared" si="25"/>
        <v>6101.67</v>
      </c>
      <c r="G253" s="430">
        <f t="shared" si="26"/>
        <v>6101.67</v>
      </c>
      <c r="H253" s="460">
        <v>6101.67</v>
      </c>
      <c r="I253" s="460">
        <v>0</v>
      </c>
      <c r="J253" s="460">
        <v>0</v>
      </c>
      <c r="K253" s="460">
        <v>0</v>
      </c>
      <c r="L253" s="460">
        <v>4932</v>
      </c>
      <c r="M253" s="445">
        <f t="shared" si="21"/>
        <v>0.808303300571811</v>
      </c>
      <c r="N253" s="460">
        <v>4760</v>
      </c>
      <c r="O253" s="445">
        <f t="shared" si="27"/>
        <v>1.03613445378151</v>
      </c>
      <c r="P253" s="444">
        <f t="shared" si="28"/>
        <v>172</v>
      </c>
      <c r="Q253" s="463"/>
      <c r="R253" s="453">
        <f t="shared" si="24"/>
        <v>28170.8544377544</v>
      </c>
    </row>
    <row r="254" ht="30" customHeight="1" spans="1:18">
      <c r="A254" s="426">
        <v>2013602</v>
      </c>
      <c r="B254" s="427"/>
      <c r="C254" s="427"/>
      <c r="D254" s="427" t="s">
        <v>186</v>
      </c>
      <c r="E254" s="429" t="s">
        <v>187</v>
      </c>
      <c r="F254" s="460">
        <f t="shared" si="25"/>
        <v>4784</v>
      </c>
      <c r="G254" s="430">
        <f t="shared" si="26"/>
        <v>4584</v>
      </c>
      <c r="H254" s="460">
        <v>4584</v>
      </c>
      <c r="I254" s="460">
        <v>0</v>
      </c>
      <c r="J254" s="460">
        <v>0</v>
      </c>
      <c r="K254" s="460">
        <v>200</v>
      </c>
      <c r="L254" s="460">
        <v>2635</v>
      </c>
      <c r="M254" s="445">
        <f t="shared" si="21"/>
        <v>0.550794314381271</v>
      </c>
      <c r="N254" s="460">
        <v>3279</v>
      </c>
      <c r="O254" s="445">
        <f t="shared" si="27"/>
        <v>0.803598658127478</v>
      </c>
      <c r="P254" s="444">
        <f t="shared" si="28"/>
        <v>-644</v>
      </c>
      <c r="Q254" s="463"/>
      <c r="R254" s="453">
        <f t="shared" si="24"/>
        <v>19223.3543929725</v>
      </c>
    </row>
    <row r="255" ht="30" hidden="1" customHeight="1" spans="1:18">
      <c r="A255" s="426">
        <v>2013603</v>
      </c>
      <c r="B255" s="427"/>
      <c r="C255" s="427"/>
      <c r="D255" s="427" t="s">
        <v>188</v>
      </c>
      <c r="E255" s="429" t="s">
        <v>189</v>
      </c>
      <c r="F255" s="460">
        <f t="shared" si="25"/>
        <v>0</v>
      </c>
      <c r="G255" s="430">
        <f t="shared" si="26"/>
        <v>0</v>
      </c>
      <c r="H255" s="460">
        <v>0</v>
      </c>
      <c r="I255" s="460">
        <v>0</v>
      </c>
      <c r="J255" s="460">
        <v>0</v>
      </c>
      <c r="K255" s="460">
        <v>0</v>
      </c>
      <c r="L255" s="460">
        <v>0</v>
      </c>
      <c r="M255" s="445">
        <f t="shared" si="21"/>
        <v>0</v>
      </c>
      <c r="N255" s="460">
        <v>0</v>
      </c>
      <c r="O255" s="445">
        <f t="shared" si="27"/>
        <v>0</v>
      </c>
      <c r="P255" s="444">
        <f t="shared" si="28"/>
        <v>0</v>
      </c>
      <c r="Q255" s="463"/>
      <c r="R255" s="453">
        <f t="shared" si="24"/>
        <v>0</v>
      </c>
    </row>
    <row r="256" ht="30" customHeight="1" spans="1:18">
      <c r="A256" s="426">
        <v>2013650</v>
      </c>
      <c r="B256" s="427"/>
      <c r="C256" s="427"/>
      <c r="D256" s="427" t="s">
        <v>202</v>
      </c>
      <c r="E256" s="429" t="s">
        <v>203</v>
      </c>
      <c r="F256" s="460">
        <f t="shared" si="25"/>
        <v>1106.84</v>
      </c>
      <c r="G256" s="430">
        <f t="shared" si="26"/>
        <v>1106.84</v>
      </c>
      <c r="H256" s="460">
        <v>1106.84</v>
      </c>
      <c r="I256" s="460">
        <v>0</v>
      </c>
      <c r="J256" s="460">
        <v>0</v>
      </c>
      <c r="K256" s="460">
        <v>0</v>
      </c>
      <c r="L256" s="460">
        <v>349</v>
      </c>
      <c r="M256" s="445">
        <f t="shared" si="21"/>
        <v>0.315312059556937</v>
      </c>
      <c r="N256" s="460">
        <v>922</v>
      </c>
      <c r="O256" s="445">
        <f t="shared" si="27"/>
        <v>0.378524945770065</v>
      </c>
      <c r="P256" s="444">
        <f t="shared" si="28"/>
        <v>-573</v>
      </c>
      <c r="Q256" s="463"/>
      <c r="R256" s="453">
        <f t="shared" si="24"/>
        <v>4019.21383700533</v>
      </c>
    </row>
    <row r="257" ht="30" customHeight="1" spans="1:18">
      <c r="A257" s="426">
        <v>2013699</v>
      </c>
      <c r="B257" s="432"/>
      <c r="C257" s="432"/>
      <c r="D257" s="432" t="s">
        <v>204</v>
      </c>
      <c r="E257" s="433" t="s">
        <v>355</v>
      </c>
      <c r="F257" s="460">
        <f t="shared" si="25"/>
        <v>5070</v>
      </c>
      <c r="G257" s="430">
        <f t="shared" si="26"/>
        <v>5070</v>
      </c>
      <c r="H257" s="460">
        <v>5070</v>
      </c>
      <c r="I257" s="460">
        <v>0</v>
      </c>
      <c r="J257" s="460">
        <v>0</v>
      </c>
      <c r="K257" s="460">
        <v>0</v>
      </c>
      <c r="L257" s="460">
        <v>11635</v>
      </c>
      <c r="M257" s="445">
        <f t="shared" si="21"/>
        <v>2.29487179487179</v>
      </c>
      <c r="N257" s="460">
        <v>6197</v>
      </c>
      <c r="O257" s="445">
        <f t="shared" si="27"/>
        <v>1.87752138131354</v>
      </c>
      <c r="P257" s="444">
        <f t="shared" si="28"/>
        <v>5438</v>
      </c>
      <c r="Q257" s="463"/>
      <c r="R257" s="453">
        <f t="shared" si="24"/>
        <v>38484.1723931762</v>
      </c>
    </row>
    <row r="258" ht="30" customHeight="1" spans="1:18">
      <c r="A258" s="426">
        <v>20199</v>
      </c>
      <c r="B258" s="427" t="s">
        <v>85</v>
      </c>
      <c r="C258" s="427" t="s">
        <v>204</v>
      </c>
      <c r="D258" s="428"/>
      <c r="E258" s="429" t="s">
        <v>356</v>
      </c>
      <c r="F258" s="460">
        <f t="shared" si="25"/>
        <v>155793.59</v>
      </c>
      <c r="G258" s="430">
        <f t="shared" si="26"/>
        <v>155793.59</v>
      </c>
      <c r="H258" s="460">
        <v>155793.59</v>
      </c>
      <c r="I258" s="460"/>
      <c r="J258" s="460">
        <v>0</v>
      </c>
      <c r="K258" s="460">
        <v>0</v>
      </c>
      <c r="L258" s="460">
        <v>18995</v>
      </c>
      <c r="M258" s="445">
        <f t="shared" si="21"/>
        <v>0.121924143348902</v>
      </c>
      <c r="N258" s="460">
        <v>8878</v>
      </c>
      <c r="O258" s="445">
        <f t="shared" si="27"/>
        <v>2.13955845911241</v>
      </c>
      <c r="P258" s="444">
        <f t="shared" si="28"/>
        <v>10117</v>
      </c>
      <c r="Q258" s="463"/>
      <c r="R258" s="453">
        <f t="shared" si="24"/>
        <v>505373.031482602</v>
      </c>
    </row>
    <row r="259" ht="30" customHeight="1" spans="1:18">
      <c r="A259" s="426">
        <v>2019901</v>
      </c>
      <c r="B259" s="427"/>
      <c r="C259" s="427"/>
      <c r="D259" s="427" t="s">
        <v>183</v>
      </c>
      <c r="E259" s="429" t="s">
        <v>357</v>
      </c>
      <c r="F259" s="460">
        <f t="shared" si="25"/>
        <v>1000</v>
      </c>
      <c r="G259" s="430">
        <f t="shared" si="26"/>
        <v>1000</v>
      </c>
      <c r="H259" s="460">
        <v>1000</v>
      </c>
      <c r="I259" s="460"/>
      <c r="J259" s="460">
        <v>0</v>
      </c>
      <c r="K259" s="460">
        <v>0</v>
      </c>
      <c r="L259" s="460">
        <v>203</v>
      </c>
      <c r="M259" s="445">
        <f t="shared" si="21"/>
        <v>0.203</v>
      </c>
      <c r="N259" s="460">
        <v>347</v>
      </c>
      <c r="O259" s="445">
        <f t="shared" si="27"/>
        <v>0.585014409221902</v>
      </c>
      <c r="P259" s="444">
        <f t="shared" si="28"/>
        <v>-144</v>
      </c>
      <c r="Q259" s="463"/>
      <c r="R259" s="453">
        <f t="shared" si="24"/>
        <v>3406.78801440922</v>
      </c>
    </row>
    <row r="260" ht="30" customHeight="1" spans="1:18">
      <c r="A260" s="426">
        <v>2019999</v>
      </c>
      <c r="B260" s="427"/>
      <c r="C260" s="427"/>
      <c r="D260" s="427" t="s">
        <v>204</v>
      </c>
      <c r="E260" s="429" t="s">
        <v>358</v>
      </c>
      <c r="F260" s="460">
        <f t="shared" si="25"/>
        <v>154793.59</v>
      </c>
      <c r="G260" s="430">
        <f t="shared" si="26"/>
        <v>154793.59</v>
      </c>
      <c r="H260" s="460">
        <v>154793.59</v>
      </c>
      <c r="I260" s="460">
        <v>0</v>
      </c>
      <c r="J260" s="460">
        <v>0</v>
      </c>
      <c r="K260" s="460">
        <v>0</v>
      </c>
      <c r="L260" s="460">
        <v>18792</v>
      </c>
      <c r="M260" s="445">
        <f t="shared" si="21"/>
        <v>0.121400375816596</v>
      </c>
      <c r="N260" s="460">
        <v>8531</v>
      </c>
      <c r="O260" s="445">
        <f t="shared" si="27"/>
        <v>2.20278982534287</v>
      </c>
      <c r="P260" s="444">
        <f t="shared" si="28"/>
        <v>10261</v>
      </c>
      <c r="Q260" s="463"/>
      <c r="R260" s="453">
        <f t="shared" si="24"/>
        <v>501967.094190201</v>
      </c>
    </row>
    <row r="261" ht="30" hidden="1" customHeight="1" spans="1:18">
      <c r="A261" s="426">
        <v>202</v>
      </c>
      <c r="B261" s="427" t="s">
        <v>359</v>
      </c>
      <c r="C261" s="428"/>
      <c r="D261" s="428"/>
      <c r="E261" s="429" t="s">
        <v>360</v>
      </c>
      <c r="F261" s="460">
        <f t="shared" si="25"/>
        <v>0</v>
      </c>
      <c r="G261" s="430">
        <f t="shared" si="26"/>
        <v>0</v>
      </c>
      <c r="H261" s="460">
        <v>0</v>
      </c>
      <c r="I261" s="460">
        <v>0</v>
      </c>
      <c r="J261" s="460">
        <v>0</v>
      </c>
      <c r="K261" s="460">
        <v>0</v>
      </c>
      <c r="L261" s="460">
        <v>0</v>
      </c>
      <c r="M261" s="445">
        <f t="shared" si="21"/>
        <v>0</v>
      </c>
      <c r="N261" s="460">
        <v>0</v>
      </c>
      <c r="O261" s="445">
        <f t="shared" si="27"/>
        <v>0</v>
      </c>
      <c r="P261" s="444">
        <f t="shared" si="28"/>
        <v>0</v>
      </c>
      <c r="Q261" s="463"/>
      <c r="R261" s="453">
        <f t="shared" si="24"/>
        <v>0</v>
      </c>
    </row>
    <row r="262" ht="30" hidden="1" customHeight="1" spans="1:18">
      <c r="A262" s="426">
        <v>20201</v>
      </c>
      <c r="B262" s="427" t="s">
        <v>359</v>
      </c>
      <c r="C262" s="427" t="s">
        <v>183</v>
      </c>
      <c r="D262" s="428"/>
      <c r="E262" s="429" t="s">
        <v>361</v>
      </c>
      <c r="F262" s="460">
        <f t="shared" si="25"/>
        <v>0</v>
      </c>
      <c r="G262" s="430">
        <f t="shared" si="26"/>
        <v>0</v>
      </c>
      <c r="H262" s="460">
        <v>0</v>
      </c>
      <c r="I262" s="460">
        <v>0</v>
      </c>
      <c r="J262" s="460">
        <v>0</v>
      </c>
      <c r="K262" s="460">
        <v>0</v>
      </c>
      <c r="L262" s="460">
        <v>0</v>
      </c>
      <c r="M262" s="445">
        <f t="shared" si="21"/>
        <v>0</v>
      </c>
      <c r="N262" s="460">
        <v>0</v>
      </c>
      <c r="O262" s="445">
        <f t="shared" si="27"/>
        <v>0</v>
      </c>
      <c r="P262" s="444">
        <f t="shared" si="28"/>
        <v>0</v>
      </c>
      <c r="Q262" s="463"/>
      <c r="R262" s="453">
        <f t="shared" si="24"/>
        <v>0</v>
      </c>
    </row>
    <row r="263" ht="30" hidden="1" customHeight="1" spans="1:18">
      <c r="A263" s="426">
        <v>2020101</v>
      </c>
      <c r="B263" s="427"/>
      <c r="C263" s="427"/>
      <c r="D263" s="427" t="s">
        <v>183</v>
      </c>
      <c r="E263" s="429" t="s">
        <v>185</v>
      </c>
      <c r="F263" s="460">
        <f t="shared" si="25"/>
        <v>0</v>
      </c>
      <c r="G263" s="430">
        <f t="shared" si="26"/>
        <v>0</v>
      </c>
      <c r="H263" s="460">
        <v>0</v>
      </c>
      <c r="I263" s="460">
        <v>0</v>
      </c>
      <c r="J263" s="460">
        <v>0</v>
      </c>
      <c r="K263" s="460">
        <v>0</v>
      </c>
      <c r="L263" s="460">
        <v>0</v>
      </c>
      <c r="M263" s="445">
        <f t="shared" ref="M263:M326" si="29">IF(F263=0,0,L263/F263)</f>
        <v>0</v>
      </c>
      <c r="N263" s="460">
        <v>0</v>
      </c>
      <c r="O263" s="445">
        <f t="shared" si="27"/>
        <v>0</v>
      </c>
      <c r="P263" s="444">
        <f t="shared" si="28"/>
        <v>0</v>
      </c>
      <c r="Q263" s="463"/>
      <c r="R263" s="453">
        <f t="shared" si="24"/>
        <v>0</v>
      </c>
    </row>
    <row r="264" ht="30" hidden="1" customHeight="1" spans="1:18">
      <c r="A264" s="426">
        <v>2020102</v>
      </c>
      <c r="B264" s="427"/>
      <c r="C264" s="427"/>
      <c r="D264" s="427" t="s">
        <v>186</v>
      </c>
      <c r="E264" s="429" t="s">
        <v>187</v>
      </c>
      <c r="F264" s="460">
        <f t="shared" si="25"/>
        <v>0</v>
      </c>
      <c r="G264" s="430">
        <f t="shared" si="26"/>
        <v>0</v>
      </c>
      <c r="H264" s="460">
        <v>0</v>
      </c>
      <c r="I264" s="460">
        <v>0</v>
      </c>
      <c r="J264" s="460">
        <v>0</v>
      </c>
      <c r="K264" s="460">
        <v>0</v>
      </c>
      <c r="L264" s="460">
        <v>0</v>
      </c>
      <c r="M264" s="445">
        <f t="shared" si="29"/>
        <v>0</v>
      </c>
      <c r="N264" s="460">
        <v>0</v>
      </c>
      <c r="O264" s="445">
        <f t="shared" si="27"/>
        <v>0</v>
      </c>
      <c r="P264" s="444">
        <f t="shared" si="28"/>
        <v>0</v>
      </c>
      <c r="Q264" s="463"/>
      <c r="R264" s="453">
        <f t="shared" ref="R264:R327" si="30">F264+G264+H264+L264+M264+N264+O264+P264</f>
        <v>0</v>
      </c>
    </row>
    <row r="265" ht="30" hidden="1" customHeight="1" spans="1:18">
      <c r="A265" s="426">
        <v>2020103</v>
      </c>
      <c r="B265" s="427"/>
      <c r="C265" s="427"/>
      <c r="D265" s="427" t="s">
        <v>188</v>
      </c>
      <c r="E265" s="429" t="s">
        <v>189</v>
      </c>
      <c r="F265" s="460">
        <f t="shared" ref="F265:F328" si="31">G265+K265</f>
        <v>0</v>
      </c>
      <c r="G265" s="430">
        <f t="shared" ref="G265:G328" si="32">H265+I265+J265</f>
        <v>0</v>
      </c>
      <c r="H265" s="460">
        <v>0</v>
      </c>
      <c r="I265" s="460">
        <v>0</v>
      </c>
      <c r="J265" s="460">
        <v>0</v>
      </c>
      <c r="K265" s="460">
        <v>0</v>
      </c>
      <c r="L265" s="460">
        <v>0</v>
      </c>
      <c r="M265" s="445">
        <f t="shared" si="29"/>
        <v>0</v>
      </c>
      <c r="N265" s="460">
        <v>0</v>
      </c>
      <c r="O265" s="445">
        <f t="shared" si="27"/>
        <v>0</v>
      </c>
      <c r="P265" s="444">
        <f t="shared" si="28"/>
        <v>0</v>
      </c>
      <c r="Q265" s="463"/>
      <c r="R265" s="453">
        <f t="shared" si="30"/>
        <v>0</v>
      </c>
    </row>
    <row r="266" ht="30" hidden="1" customHeight="1" spans="1:18">
      <c r="A266" s="426">
        <v>2020104</v>
      </c>
      <c r="B266" s="427"/>
      <c r="C266" s="427"/>
      <c r="D266" s="427" t="s">
        <v>190</v>
      </c>
      <c r="E266" s="429" t="s">
        <v>339</v>
      </c>
      <c r="F266" s="460">
        <f t="shared" si="31"/>
        <v>0</v>
      </c>
      <c r="G266" s="430">
        <f t="shared" si="32"/>
        <v>0</v>
      </c>
      <c r="H266" s="460">
        <v>0</v>
      </c>
      <c r="I266" s="460">
        <v>0</v>
      </c>
      <c r="J266" s="460">
        <v>0</v>
      </c>
      <c r="K266" s="460">
        <v>0</v>
      </c>
      <c r="L266" s="460">
        <v>0</v>
      </c>
      <c r="M266" s="445">
        <f t="shared" si="29"/>
        <v>0</v>
      </c>
      <c r="N266" s="460">
        <v>0</v>
      </c>
      <c r="O266" s="445">
        <f t="shared" si="27"/>
        <v>0</v>
      </c>
      <c r="P266" s="444">
        <f t="shared" si="28"/>
        <v>0</v>
      </c>
      <c r="Q266" s="463"/>
      <c r="R266" s="453">
        <f t="shared" si="30"/>
        <v>0</v>
      </c>
    </row>
    <row r="267" ht="30" hidden="1" customHeight="1" spans="1:18">
      <c r="A267" s="426">
        <v>2020150</v>
      </c>
      <c r="B267" s="427"/>
      <c r="C267" s="427"/>
      <c r="D267" s="427" t="s">
        <v>202</v>
      </c>
      <c r="E267" s="429" t="s">
        <v>203</v>
      </c>
      <c r="F267" s="460">
        <f t="shared" si="31"/>
        <v>0</v>
      </c>
      <c r="G267" s="430">
        <f t="shared" si="32"/>
        <v>0</v>
      </c>
      <c r="H267" s="460">
        <v>0</v>
      </c>
      <c r="I267" s="460">
        <v>0</v>
      </c>
      <c r="J267" s="460">
        <v>0</v>
      </c>
      <c r="K267" s="460">
        <v>0</v>
      </c>
      <c r="L267" s="460">
        <v>0</v>
      </c>
      <c r="M267" s="445">
        <f t="shared" si="29"/>
        <v>0</v>
      </c>
      <c r="N267" s="460">
        <v>0</v>
      </c>
      <c r="O267" s="445">
        <f t="shared" si="27"/>
        <v>0</v>
      </c>
      <c r="P267" s="444">
        <f t="shared" si="28"/>
        <v>0</v>
      </c>
      <c r="Q267" s="463"/>
      <c r="R267" s="453">
        <f t="shared" si="30"/>
        <v>0</v>
      </c>
    </row>
    <row r="268" ht="30" hidden="1" customHeight="1" spans="1:18">
      <c r="A268" s="426">
        <v>2020199</v>
      </c>
      <c r="B268" s="427"/>
      <c r="C268" s="427"/>
      <c r="D268" s="427" t="s">
        <v>204</v>
      </c>
      <c r="E268" s="429" t="s">
        <v>362</v>
      </c>
      <c r="F268" s="460">
        <f t="shared" si="31"/>
        <v>0</v>
      </c>
      <c r="G268" s="430">
        <f t="shared" si="32"/>
        <v>0</v>
      </c>
      <c r="H268" s="460">
        <v>0</v>
      </c>
      <c r="I268" s="460">
        <v>0</v>
      </c>
      <c r="J268" s="460">
        <v>0</v>
      </c>
      <c r="K268" s="460">
        <v>0</v>
      </c>
      <c r="L268" s="460">
        <v>0</v>
      </c>
      <c r="M268" s="445">
        <f t="shared" si="29"/>
        <v>0</v>
      </c>
      <c r="N268" s="460">
        <v>0</v>
      </c>
      <c r="O268" s="445">
        <f t="shared" si="27"/>
        <v>0</v>
      </c>
      <c r="P268" s="444">
        <f t="shared" si="28"/>
        <v>0</v>
      </c>
      <c r="Q268" s="463"/>
      <c r="R268" s="453">
        <f t="shared" si="30"/>
        <v>0</v>
      </c>
    </row>
    <row r="269" ht="30" hidden="1" customHeight="1" spans="1:18">
      <c r="A269" s="426">
        <v>20202</v>
      </c>
      <c r="B269" s="427" t="s">
        <v>359</v>
      </c>
      <c r="C269" s="427" t="s">
        <v>186</v>
      </c>
      <c r="D269" s="428"/>
      <c r="E269" s="429" t="s">
        <v>363</v>
      </c>
      <c r="F269" s="460">
        <f t="shared" si="31"/>
        <v>0</v>
      </c>
      <c r="G269" s="430">
        <f t="shared" si="32"/>
        <v>0</v>
      </c>
      <c r="H269" s="460">
        <v>0</v>
      </c>
      <c r="I269" s="460">
        <v>0</v>
      </c>
      <c r="J269" s="460">
        <v>0</v>
      </c>
      <c r="K269" s="460">
        <v>0</v>
      </c>
      <c r="L269" s="460">
        <v>0</v>
      </c>
      <c r="M269" s="445">
        <f t="shared" si="29"/>
        <v>0</v>
      </c>
      <c r="N269" s="460">
        <v>0</v>
      </c>
      <c r="O269" s="445">
        <f t="shared" si="27"/>
        <v>0</v>
      </c>
      <c r="P269" s="444">
        <f t="shared" si="28"/>
        <v>0</v>
      </c>
      <c r="Q269" s="463"/>
      <c r="R269" s="453">
        <f t="shared" si="30"/>
        <v>0</v>
      </c>
    </row>
    <row r="270" ht="30" hidden="1" customHeight="1" spans="1:18">
      <c r="A270" s="426">
        <v>2020201</v>
      </c>
      <c r="B270" s="427"/>
      <c r="C270" s="427"/>
      <c r="D270" s="427" t="s">
        <v>183</v>
      </c>
      <c r="E270" s="429" t="s">
        <v>364</v>
      </c>
      <c r="F270" s="460">
        <f t="shared" si="31"/>
        <v>0</v>
      </c>
      <c r="G270" s="430">
        <f t="shared" si="32"/>
        <v>0</v>
      </c>
      <c r="H270" s="460">
        <v>0</v>
      </c>
      <c r="I270" s="460">
        <v>0</v>
      </c>
      <c r="J270" s="460">
        <v>0</v>
      </c>
      <c r="K270" s="460">
        <v>0</v>
      </c>
      <c r="L270" s="460">
        <v>0</v>
      </c>
      <c r="M270" s="445">
        <f t="shared" si="29"/>
        <v>0</v>
      </c>
      <c r="N270" s="460">
        <v>0</v>
      </c>
      <c r="O270" s="445">
        <f t="shared" si="27"/>
        <v>0</v>
      </c>
      <c r="P270" s="444">
        <f t="shared" si="28"/>
        <v>0</v>
      </c>
      <c r="Q270" s="463"/>
      <c r="R270" s="453">
        <f t="shared" si="30"/>
        <v>0</v>
      </c>
    </row>
    <row r="271" ht="30" hidden="1" customHeight="1" spans="1:18">
      <c r="A271" s="426">
        <v>2020202</v>
      </c>
      <c r="B271" s="427"/>
      <c r="C271" s="427"/>
      <c r="D271" s="427" t="s">
        <v>186</v>
      </c>
      <c r="E271" s="429" t="s">
        <v>365</v>
      </c>
      <c r="F271" s="460">
        <f t="shared" si="31"/>
        <v>0</v>
      </c>
      <c r="G271" s="430">
        <f t="shared" si="32"/>
        <v>0</v>
      </c>
      <c r="H271" s="460">
        <v>0</v>
      </c>
      <c r="I271" s="460">
        <v>0</v>
      </c>
      <c r="J271" s="460">
        <v>0</v>
      </c>
      <c r="K271" s="460">
        <v>0</v>
      </c>
      <c r="L271" s="460">
        <v>0</v>
      </c>
      <c r="M271" s="445">
        <f t="shared" si="29"/>
        <v>0</v>
      </c>
      <c r="N271" s="460">
        <v>0</v>
      </c>
      <c r="O271" s="445">
        <f t="shared" si="27"/>
        <v>0</v>
      </c>
      <c r="P271" s="444">
        <f t="shared" si="28"/>
        <v>0</v>
      </c>
      <c r="Q271" s="463"/>
      <c r="R271" s="453">
        <f t="shared" si="30"/>
        <v>0</v>
      </c>
    </row>
    <row r="272" ht="30" hidden="1" customHeight="1" spans="1:18">
      <c r="A272" s="426">
        <v>20203</v>
      </c>
      <c r="B272" s="427" t="s">
        <v>359</v>
      </c>
      <c r="C272" s="427" t="s">
        <v>188</v>
      </c>
      <c r="D272" s="428"/>
      <c r="E272" s="429" t="s">
        <v>366</v>
      </c>
      <c r="F272" s="460">
        <f t="shared" si="31"/>
        <v>0</v>
      </c>
      <c r="G272" s="430">
        <f t="shared" si="32"/>
        <v>0</v>
      </c>
      <c r="H272" s="460">
        <v>0</v>
      </c>
      <c r="I272" s="460">
        <v>0</v>
      </c>
      <c r="J272" s="460">
        <v>0</v>
      </c>
      <c r="K272" s="460">
        <v>0</v>
      </c>
      <c r="L272" s="460">
        <v>0</v>
      </c>
      <c r="M272" s="445">
        <f t="shared" si="29"/>
        <v>0</v>
      </c>
      <c r="N272" s="460">
        <v>0</v>
      </c>
      <c r="O272" s="445">
        <f t="shared" si="27"/>
        <v>0</v>
      </c>
      <c r="P272" s="444">
        <f t="shared" si="28"/>
        <v>0</v>
      </c>
      <c r="Q272" s="463"/>
      <c r="R272" s="453">
        <f t="shared" si="30"/>
        <v>0</v>
      </c>
    </row>
    <row r="273" ht="30" hidden="1" customHeight="1" spans="1:18">
      <c r="A273" s="426">
        <v>2020301</v>
      </c>
      <c r="B273" s="427"/>
      <c r="C273" s="427"/>
      <c r="D273" s="427" t="s">
        <v>183</v>
      </c>
      <c r="E273" s="429" t="s">
        <v>367</v>
      </c>
      <c r="F273" s="460">
        <f t="shared" si="31"/>
        <v>0</v>
      </c>
      <c r="G273" s="430">
        <f t="shared" si="32"/>
        <v>0</v>
      </c>
      <c r="H273" s="460">
        <v>0</v>
      </c>
      <c r="I273" s="460">
        <v>0</v>
      </c>
      <c r="J273" s="460">
        <v>0</v>
      </c>
      <c r="K273" s="460">
        <v>0</v>
      </c>
      <c r="L273" s="460">
        <v>0</v>
      </c>
      <c r="M273" s="445">
        <f t="shared" si="29"/>
        <v>0</v>
      </c>
      <c r="N273" s="460">
        <v>0</v>
      </c>
      <c r="O273" s="445">
        <f t="shared" ref="O273:O336" si="33">IF(N273=0,0,L273/N273)</f>
        <v>0</v>
      </c>
      <c r="P273" s="444">
        <f t="shared" ref="P273:P336" si="34">L273-N273</f>
        <v>0</v>
      </c>
      <c r="Q273" s="463"/>
      <c r="R273" s="453">
        <f t="shared" si="30"/>
        <v>0</v>
      </c>
    </row>
    <row r="274" ht="30" hidden="1" customHeight="1" spans="1:18">
      <c r="A274" s="426">
        <v>2020302</v>
      </c>
      <c r="B274" s="427"/>
      <c r="C274" s="427"/>
      <c r="D274" s="427" t="s">
        <v>186</v>
      </c>
      <c r="E274" s="429" t="s">
        <v>368</v>
      </c>
      <c r="F274" s="460">
        <f t="shared" si="31"/>
        <v>0</v>
      </c>
      <c r="G274" s="430">
        <f t="shared" si="32"/>
        <v>0</v>
      </c>
      <c r="H274" s="460">
        <v>0</v>
      </c>
      <c r="I274" s="460">
        <v>0</v>
      </c>
      <c r="J274" s="460">
        <v>0</v>
      </c>
      <c r="K274" s="460">
        <v>0</v>
      </c>
      <c r="L274" s="460">
        <v>0</v>
      </c>
      <c r="M274" s="445">
        <f t="shared" si="29"/>
        <v>0</v>
      </c>
      <c r="N274" s="460">
        <v>0</v>
      </c>
      <c r="O274" s="445">
        <f t="shared" si="33"/>
        <v>0</v>
      </c>
      <c r="P274" s="444">
        <f t="shared" si="34"/>
        <v>0</v>
      </c>
      <c r="Q274" s="463"/>
      <c r="R274" s="453">
        <f t="shared" si="30"/>
        <v>0</v>
      </c>
    </row>
    <row r="275" ht="30" hidden="1" customHeight="1" spans="1:18">
      <c r="A275" s="426">
        <v>2020303</v>
      </c>
      <c r="B275" s="427"/>
      <c r="C275" s="427"/>
      <c r="D275" s="427" t="s">
        <v>188</v>
      </c>
      <c r="E275" s="429" t="s">
        <v>369</v>
      </c>
      <c r="F275" s="460">
        <f t="shared" si="31"/>
        <v>0</v>
      </c>
      <c r="G275" s="430">
        <f t="shared" si="32"/>
        <v>0</v>
      </c>
      <c r="H275" s="460">
        <v>0</v>
      </c>
      <c r="I275" s="460">
        <v>0</v>
      </c>
      <c r="J275" s="460">
        <v>0</v>
      </c>
      <c r="K275" s="460">
        <v>0</v>
      </c>
      <c r="L275" s="460">
        <v>0</v>
      </c>
      <c r="M275" s="445">
        <f t="shared" si="29"/>
        <v>0</v>
      </c>
      <c r="N275" s="460">
        <v>0</v>
      </c>
      <c r="O275" s="445">
        <f t="shared" si="33"/>
        <v>0</v>
      </c>
      <c r="P275" s="444">
        <f t="shared" si="34"/>
        <v>0</v>
      </c>
      <c r="Q275" s="463"/>
      <c r="R275" s="453">
        <f t="shared" si="30"/>
        <v>0</v>
      </c>
    </row>
    <row r="276" ht="30" hidden="1" customHeight="1" spans="1:18">
      <c r="A276" s="426">
        <v>2020304</v>
      </c>
      <c r="B276" s="427"/>
      <c r="C276" s="427"/>
      <c r="D276" s="427" t="s">
        <v>190</v>
      </c>
      <c r="E276" s="429" t="s">
        <v>370</v>
      </c>
      <c r="F276" s="460">
        <f t="shared" si="31"/>
        <v>0</v>
      </c>
      <c r="G276" s="430">
        <f t="shared" si="32"/>
        <v>0</v>
      </c>
      <c r="H276" s="460">
        <v>0</v>
      </c>
      <c r="I276" s="460">
        <v>0</v>
      </c>
      <c r="J276" s="460">
        <v>0</v>
      </c>
      <c r="K276" s="460">
        <v>0</v>
      </c>
      <c r="L276" s="460">
        <v>0</v>
      </c>
      <c r="M276" s="445">
        <f t="shared" si="29"/>
        <v>0</v>
      </c>
      <c r="N276" s="460">
        <v>0</v>
      </c>
      <c r="O276" s="445">
        <f t="shared" si="33"/>
        <v>0</v>
      </c>
      <c r="P276" s="444">
        <f t="shared" si="34"/>
        <v>0</v>
      </c>
      <c r="Q276" s="463"/>
      <c r="R276" s="453">
        <f t="shared" si="30"/>
        <v>0</v>
      </c>
    </row>
    <row r="277" ht="30" hidden="1" customHeight="1" spans="1:18">
      <c r="A277" s="426">
        <v>2020305</v>
      </c>
      <c r="B277" s="427"/>
      <c r="C277" s="427"/>
      <c r="D277" s="427" t="s">
        <v>192</v>
      </c>
      <c r="E277" s="429" t="s">
        <v>371</v>
      </c>
      <c r="F277" s="460">
        <f t="shared" si="31"/>
        <v>0</v>
      </c>
      <c r="G277" s="430">
        <f t="shared" si="32"/>
        <v>0</v>
      </c>
      <c r="H277" s="460">
        <v>0</v>
      </c>
      <c r="I277" s="460">
        <v>0</v>
      </c>
      <c r="J277" s="460">
        <v>0</v>
      </c>
      <c r="K277" s="460">
        <v>0</v>
      </c>
      <c r="L277" s="460">
        <v>0</v>
      </c>
      <c r="M277" s="445">
        <f t="shared" si="29"/>
        <v>0</v>
      </c>
      <c r="N277" s="460">
        <v>0</v>
      </c>
      <c r="O277" s="445">
        <f t="shared" si="33"/>
        <v>0</v>
      </c>
      <c r="P277" s="444">
        <f t="shared" si="34"/>
        <v>0</v>
      </c>
      <c r="Q277" s="463"/>
      <c r="R277" s="453">
        <f t="shared" si="30"/>
        <v>0</v>
      </c>
    </row>
    <row r="278" ht="30" hidden="1" customHeight="1" spans="1:18">
      <c r="A278" s="426">
        <v>2020399</v>
      </c>
      <c r="B278" s="427"/>
      <c r="C278" s="427"/>
      <c r="D278" s="427" t="s">
        <v>204</v>
      </c>
      <c r="E278" s="429" t="s">
        <v>372</v>
      </c>
      <c r="F278" s="460">
        <f t="shared" si="31"/>
        <v>0</v>
      </c>
      <c r="G278" s="430">
        <f t="shared" si="32"/>
        <v>0</v>
      </c>
      <c r="H278" s="460">
        <v>0</v>
      </c>
      <c r="I278" s="460">
        <v>0</v>
      </c>
      <c r="J278" s="460">
        <v>0</v>
      </c>
      <c r="K278" s="460">
        <v>0</v>
      </c>
      <c r="L278" s="460">
        <v>0</v>
      </c>
      <c r="M278" s="445">
        <f t="shared" si="29"/>
        <v>0</v>
      </c>
      <c r="N278" s="460">
        <v>0</v>
      </c>
      <c r="O278" s="445">
        <f t="shared" si="33"/>
        <v>0</v>
      </c>
      <c r="P278" s="444">
        <f t="shared" si="34"/>
        <v>0</v>
      </c>
      <c r="Q278" s="463"/>
      <c r="R278" s="453">
        <f t="shared" si="30"/>
        <v>0</v>
      </c>
    </row>
    <row r="279" ht="30" hidden="1" customHeight="1" spans="1:18">
      <c r="A279" s="426">
        <v>20204</v>
      </c>
      <c r="B279" s="427" t="s">
        <v>359</v>
      </c>
      <c r="C279" s="427" t="s">
        <v>190</v>
      </c>
      <c r="D279" s="428"/>
      <c r="E279" s="429" t="s">
        <v>373</v>
      </c>
      <c r="F279" s="460">
        <f t="shared" si="31"/>
        <v>0</v>
      </c>
      <c r="G279" s="430">
        <f t="shared" si="32"/>
        <v>0</v>
      </c>
      <c r="H279" s="460">
        <v>0</v>
      </c>
      <c r="I279" s="460">
        <v>0</v>
      </c>
      <c r="J279" s="460">
        <v>0</v>
      </c>
      <c r="K279" s="460">
        <v>0</v>
      </c>
      <c r="L279" s="460">
        <v>0</v>
      </c>
      <c r="M279" s="445">
        <f t="shared" si="29"/>
        <v>0</v>
      </c>
      <c r="N279" s="460">
        <v>0</v>
      </c>
      <c r="O279" s="445">
        <f t="shared" si="33"/>
        <v>0</v>
      </c>
      <c r="P279" s="444">
        <f t="shared" si="34"/>
        <v>0</v>
      </c>
      <c r="Q279" s="463"/>
      <c r="R279" s="453">
        <f t="shared" si="30"/>
        <v>0</v>
      </c>
    </row>
    <row r="280" ht="30" hidden="1" customHeight="1" spans="1:18">
      <c r="A280" s="426">
        <v>2020401</v>
      </c>
      <c r="B280" s="427"/>
      <c r="C280" s="427"/>
      <c r="D280" s="427" t="s">
        <v>183</v>
      </c>
      <c r="E280" s="429" t="s">
        <v>374</v>
      </c>
      <c r="F280" s="460">
        <f t="shared" si="31"/>
        <v>0</v>
      </c>
      <c r="G280" s="430">
        <f t="shared" si="32"/>
        <v>0</v>
      </c>
      <c r="H280" s="460">
        <v>0</v>
      </c>
      <c r="I280" s="460">
        <v>0</v>
      </c>
      <c r="J280" s="460">
        <v>0</v>
      </c>
      <c r="K280" s="460">
        <v>0</v>
      </c>
      <c r="L280" s="460">
        <v>0</v>
      </c>
      <c r="M280" s="445">
        <f t="shared" si="29"/>
        <v>0</v>
      </c>
      <c r="N280" s="460">
        <v>0</v>
      </c>
      <c r="O280" s="445">
        <f t="shared" si="33"/>
        <v>0</v>
      </c>
      <c r="P280" s="444">
        <f t="shared" si="34"/>
        <v>0</v>
      </c>
      <c r="Q280" s="463"/>
      <c r="R280" s="453">
        <f t="shared" si="30"/>
        <v>0</v>
      </c>
    </row>
    <row r="281" ht="30" hidden="1" customHeight="1" spans="1:18">
      <c r="A281" s="426">
        <v>2020402</v>
      </c>
      <c r="B281" s="427"/>
      <c r="C281" s="427"/>
      <c r="D281" s="427" t="s">
        <v>186</v>
      </c>
      <c r="E281" s="429" t="s">
        <v>375</v>
      </c>
      <c r="F281" s="460">
        <f t="shared" si="31"/>
        <v>0</v>
      </c>
      <c r="G281" s="430">
        <f t="shared" si="32"/>
        <v>0</v>
      </c>
      <c r="H281" s="460">
        <v>0</v>
      </c>
      <c r="I281" s="460">
        <v>0</v>
      </c>
      <c r="J281" s="460">
        <v>0</v>
      </c>
      <c r="K281" s="460">
        <v>0</v>
      </c>
      <c r="L281" s="460">
        <v>0</v>
      </c>
      <c r="M281" s="445">
        <f t="shared" si="29"/>
        <v>0</v>
      </c>
      <c r="N281" s="460">
        <v>0</v>
      </c>
      <c r="O281" s="445">
        <f t="shared" si="33"/>
        <v>0</v>
      </c>
      <c r="P281" s="444">
        <f t="shared" si="34"/>
        <v>0</v>
      </c>
      <c r="Q281" s="463"/>
      <c r="R281" s="453">
        <f t="shared" si="30"/>
        <v>0</v>
      </c>
    </row>
    <row r="282" ht="30" hidden="1" customHeight="1" spans="1:18">
      <c r="A282" s="426">
        <v>2020403</v>
      </c>
      <c r="B282" s="427"/>
      <c r="C282" s="427"/>
      <c r="D282" s="427" t="s">
        <v>188</v>
      </c>
      <c r="E282" s="429" t="s">
        <v>376</v>
      </c>
      <c r="F282" s="460">
        <f t="shared" si="31"/>
        <v>0</v>
      </c>
      <c r="G282" s="430">
        <f t="shared" si="32"/>
        <v>0</v>
      </c>
      <c r="H282" s="460">
        <v>0</v>
      </c>
      <c r="I282" s="460">
        <v>0</v>
      </c>
      <c r="J282" s="460">
        <v>0</v>
      </c>
      <c r="K282" s="460">
        <v>0</v>
      </c>
      <c r="L282" s="460">
        <v>0</v>
      </c>
      <c r="M282" s="445">
        <f t="shared" si="29"/>
        <v>0</v>
      </c>
      <c r="N282" s="460">
        <v>0</v>
      </c>
      <c r="O282" s="445">
        <f t="shared" si="33"/>
        <v>0</v>
      </c>
      <c r="P282" s="444">
        <f t="shared" si="34"/>
        <v>0</v>
      </c>
      <c r="Q282" s="463"/>
      <c r="R282" s="453">
        <f t="shared" si="30"/>
        <v>0</v>
      </c>
    </row>
    <row r="283" ht="30" hidden="1" customHeight="1" spans="1:18">
      <c r="A283" s="426">
        <v>2020404</v>
      </c>
      <c r="B283" s="427"/>
      <c r="C283" s="427"/>
      <c r="D283" s="427" t="s">
        <v>190</v>
      </c>
      <c r="E283" s="429" t="s">
        <v>377</v>
      </c>
      <c r="F283" s="460">
        <f t="shared" si="31"/>
        <v>0</v>
      </c>
      <c r="G283" s="430">
        <f t="shared" si="32"/>
        <v>0</v>
      </c>
      <c r="H283" s="460">
        <v>0</v>
      </c>
      <c r="I283" s="460">
        <v>0</v>
      </c>
      <c r="J283" s="460">
        <v>0</v>
      </c>
      <c r="K283" s="460">
        <v>0</v>
      </c>
      <c r="L283" s="460">
        <v>0</v>
      </c>
      <c r="M283" s="445">
        <f t="shared" si="29"/>
        <v>0</v>
      </c>
      <c r="N283" s="460">
        <v>0</v>
      </c>
      <c r="O283" s="445">
        <f t="shared" si="33"/>
        <v>0</v>
      </c>
      <c r="P283" s="444">
        <f t="shared" si="34"/>
        <v>0</v>
      </c>
      <c r="Q283" s="463"/>
      <c r="R283" s="453">
        <f t="shared" si="30"/>
        <v>0</v>
      </c>
    </row>
    <row r="284" ht="30" hidden="1" customHeight="1" spans="1:18">
      <c r="A284" s="426">
        <v>2020499</v>
      </c>
      <c r="B284" s="427"/>
      <c r="C284" s="427"/>
      <c r="D284" s="427" t="s">
        <v>204</v>
      </c>
      <c r="E284" s="429" t="s">
        <v>378</v>
      </c>
      <c r="F284" s="460">
        <f t="shared" si="31"/>
        <v>0</v>
      </c>
      <c r="G284" s="430">
        <f t="shared" si="32"/>
        <v>0</v>
      </c>
      <c r="H284" s="460">
        <v>0</v>
      </c>
      <c r="I284" s="460">
        <v>0</v>
      </c>
      <c r="J284" s="460">
        <v>0</v>
      </c>
      <c r="K284" s="460">
        <v>0</v>
      </c>
      <c r="L284" s="460">
        <v>0</v>
      </c>
      <c r="M284" s="445">
        <f t="shared" si="29"/>
        <v>0</v>
      </c>
      <c r="N284" s="460">
        <v>0</v>
      </c>
      <c r="O284" s="445">
        <f t="shared" si="33"/>
        <v>0</v>
      </c>
      <c r="P284" s="444">
        <f t="shared" si="34"/>
        <v>0</v>
      </c>
      <c r="Q284" s="463"/>
      <c r="R284" s="453">
        <f t="shared" si="30"/>
        <v>0</v>
      </c>
    </row>
    <row r="285" ht="30" hidden="1" customHeight="1" spans="1:18">
      <c r="A285" s="426">
        <v>20205</v>
      </c>
      <c r="B285" s="427" t="s">
        <v>359</v>
      </c>
      <c r="C285" s="427" t="s">
        <v>192</v>
      </c>
      <c r="D285" s="428"/>
      <c r="E285" s="429" t="s">
        <v>379</v>
      </c>
      <c r="F285" s="460">
        <f t="shared" si="31"/>
        <v>0</v>
      </c>
      <c r="G285" s="430">
        <f t="shared" si="32"/>
        <v>0</v>
      </c>
      <c r="H285" s="460">
        <v>0</v>
      </c>
      <c r="I285" s="460">
        <v>0</v>
      </c>
      <c r="J285" s="460">
        <v>0</v>
      </c>
      <c r="K285" s="460">
        <v>0</v>
      </c>
      <c r="L285" s="460">
        <v>0</v>
      </c>
      <c r="M285" s="445">
        <f t="shared" si="29"/>
        <v>0</v>
      </c>
      <c r="N285" s="460">
        <v>0</v>
      </c>
      <c r="O285" s="445">
        <f t="shared" si="33"/>
        <v>0</v>
      </c>
      <c r="P285" s="444">
        <f t="shared" si="34"/>
        <v>0</v>
      </c>
      <c r="Q285" s="463"/>
      <c r="R285" s="453">
        <f t="shared" si="30"/>
        <v>0</v>
      </c>
    </row>
    <row r="286" ht="30" hidden="1" customHeight="1" spans="1:18">
      <c r="A286" s="426">
        <v>2020503</v>
      </c>
      <c r="B286" s="427"/>
      <c r="C286" s="427"/>
      <c r="D286" s="427" t="s">
        <v>188</v>
      </c>
      <c r="E286" s="429" t="s">
        <v>380</v>
      </c>
      <c r="F286" s="460">
        <f t="shared" si="31"/>
        <v>0</v>
      </c>
      <c r="G286" s="430">
        <f t="shared" si="32"/>
        <v>0</v>
      </c>
      <c r="H286" s="460">
        <v>0</v>
      </c>
      <c r="I286" s="460">
        <v>0</v>
      </c>
      <c r="J286" s="460">
        <v>0</v>
      </c>
      <c r="K286" s="460">
        <v>0</v>
      </c>
      <c r="L286" s="460">
        <v>0</v>
      </c>
      <c r="M286" s="445">
        <f t="shared" si="29"/>
        <v>0</v>
      </c>
      <c r="N286" s="460">
        <v>0</v>
      </c>
      <c r="O286" s="445">
        <f t="shared" si="33"/>
        <v>0</v>
      </c>
      <c r="P286" s="444">
        <f t="shared" si="34"/>
        <v>0</v>
      </c>
      <c r="Q286" s="463"/>
      <c r="R286" s="453">
        <f t="shared" si="30"/>
        <v>0</v>
      </c>
    </row>
    <row r="287" ht="30" hidden="1" customHeight="1" spans="1:18">
      <c r="A287" s="426">
        <v>2020504</v>
      </c>
      <c r="B287" s="427"/>
      <c r="C287" s="427"/>
      <c r="D287" s="427" t="s">
        <v>190</v>
      </c>
      <c r="E287" s="429" t="s">
        <v>381</v>
      </c>
      <c r="F287" s="460">
        <f t="shared" si="31"/>
        <v>0</v>
      </c>
      <c r="G287" s="430">
        <f t="shared" si="32"/>
        <v>0</v>
      </c>
      <c r="H287" s="460">
        <v>0</v>
      </c>
      <c r="I287" s="460">
        <v>0</v>
      </c>
      <c r="J287" s="460">
        <v>0</v>
      </c>
      <c r="K287" s="460">
        <v>0</v>
      </c>
      <c r="L287" s="460">
        <v>0</v>
      </c>
      <c r="M287" s="445">
        <f t="shared" si="29"/>
        <v>0</v>
      </c>
      <c r="N287" s="460">
        <v>0</v>
      </c>
      <c r="O287" s="445">
        <f t="shared" si="33"/>
        <v>0</v>
      </c>
      <c r="P287" s="444">
        <f t="shared" si="34"/>
        <v>0</v>
      </c>
      <c r="Q287" s="463"/>
      <c r="R287" s="453">
        <f t="shared" si="30"/>
        <v>0</v>
      </c>
    </row>
    <row r="288" ht="30" hidden="1" customHeight="1" spans="1:18">
      <c r="A288" s="426">
        <v>2020599</v>
      </c>
      <c r="B288" s="427"/>
      <c r="C288" s="427"/>
      <c r="D288" s="427" t="s">
        <v>204</v>
      </c>
      <c r="E288" s="429" t="s">
        <v>382</v>
      </c>
      <c r="F288" s="460">
        <f t="shared" si="31"/>
        <v>0</v>
      </c>
      <c r="G288" s="430">
        <f t="shared" si="32"/>
        <v>0</v>
      </c>
      <c r="H288" s="460">
        <v>0</v>
      </c>
      <c r="I288" s="460">
        <v>0</v>
      </c>
      <c r="J288" s="460">
        <v>0</v>
      </c>
      <c r="K288" s="460">
        <v>0</v>
      </c>
      <c r="L288" s="460">
        <v>0</v>
      </c>
      <c r="M288" s="445">
        <f t="shared" si="29"/>
        <v>0</v>
      </c>
      <c r="N288" s="460">
        <v>0</v>
      </c>
      <c r="O288" s="445">
        <f t="shared" si="33"/>
        <v>0</v>
      </c>
      <c r="P288" s="444">
        <f t="shared" si="34"/>
        <v>0</v>
      </c>
      <c r="Q288" s="463"/>
      <c r="R288" s="453">
        <f t="shared" si="30"/>
        <v>0</v>
      </c>
    </row>
    <row r="289" ht="30" hidden="1" customHeight="1" spans="1:18">
      <c r="A289" s="426">
        <v>20206</v>
      </c>
      <c r="B289" s="427" t="s">
        <v>359</v>
      </c>
      <c r="C289" s="427" t="s">
        <v>194</v>
      </c>
      <c r="D289" s="428"/>
      <c r="E289" s="429" t="s">
        <v>383</v>
      </c>
      <c r="F289" s="460">
        <f t="shared" si="31"/>
        <v>0</v>
      </c>
      <c r="G289" s="430">
        <f t="shared" si="32"/>
        <v>0</v>
      </c>
      <c r="H289" s="460">
        <v>0</v>
      </c>
      <c r="I289" s="460">
        <v>0</v>
      </c>
      <c r="J289" s="460">
        <v>0</v>
      </c>
      <c r="K289" s="460">
        <v>0</v>
      </c>
      <c r="L289" s="460">
        <v>0</v>
      </c>
      <c r="M289" s="445">
        <f t="shared" si="29"/>
        <v>0</v>
      </c>
      <c r="N289" s="460">
        <v>0</v>
      </c>
      <c r="O289" s="445">
        <f t="shared" si="33"/>
        <v>0</v>
      </c>
      <c r="P289" s="444">
        <f t="shared" si="34"/>
        <v>0</v>
      </c>
      <c r="Q289" s="463"/>
      <c r="R289" s="453">
        <f t="shared" si="30"/>
        <v>0</v>
      </c>
    </row>
    <row r="290" ht="30" hidden="1" customHeight="1" spans="1:18">
      <c r="A290" s="426">
        <v>2020601</v>
      </c>
      <c r="B290" s="427"/>
      <c r="C290" s="427"/>
      <c r="D290" s="427" t="s">
        <v>183</v>
      </c>
      <c r="E290" s="429" t="s">
        <v>384</v>
      </c>
      <c r="F290" s="460">
        <f t="shared" si="31"/>
        <v>0</v>
      </c>
      <c r="G290" s="430">
        <f t="shared" si="32"/>
        <v>0</v>
      </c>
      <c r="H290" s="460">
        <v>0</v>
      </c>
      <c r="I290" s="460">
        <v>0</v>
      </c>
      <c r="J290" s="460">
        <v>0</v>
      </c>
      <c r="K290" s="460">
        <v>0</v>
      </c>
      <c r="L290" s="460">
        <v>0</v>
      </c>
      <c r="M290" s="445">
        <f t="shared" si="29"/>
        <v>0</v>
      </c>
      <c r="N290" s="460">
        <v>0</v>
      </c>
      <c r="O290" s="445">
        <f t="shared" si="33"/>
        <v>0</v>
      </c>
      <c r="P290" s="444">
        <f t="shared" si="34"/>
        <v>0</v>
      </c>
      <c r="Q290" s="463"/>
      <c r="R290" s="453">
        <f t="shared" si="30"/>
        <v>0</v>
      </c>
    </row>
    <row r="291" ht="30" hidden="1" customHeight="1" spans="1:18">
      <c r="A291" s="426">
        <v>20207</v>
      </c>
      <c r="B291" s="427" t="s">
        <v>359</v>
      </c>
      <c r="C291" s="427" t="s">
        <v>196</v>
      </c>
      <c r="D291" s="428"/>
      <c r="E291" s="429" t="s">
        <v>385</v>
      </c>
      <c r="F291" s="460">
        <f t="shared" si="31"/>
        <v>0</v>
      </c>
      <c r="G291" s="430">
        <f t="shared" si="32"/>
        <v>0</v>
      </c>
      <c r="H291" s="460">
        <v>0</v>
      </c>
      <c r="I291" s="460">
        <v>0</v>
      </c>
      <c r="J291" s="460">
        <v>0</v>
      </c>
      <c r="K291" s="460">
        <v>0</v>
      </c>
      <c r="L291" s="460">
        <v>0</v>
      </c>
      <c r="M291" s="445">
        <f t="shared" si="29"/>
        <v>0</v>
      </c>
      <c r="N291" s="460">
        <v>0</v>
      </c>
      <c r="O291" s="445">
        <f t="shared" si="33"/>
        <v>0</v>
      </c>
      <c r="P291" s="444">
        <f t="shared" si="34"/>
        <v>0</v>
      </c>
      <c r="Q291" s="463"/>
      <c r="R291" s="453">
        <f t="shared" si="30"/>
        <v>0</v>
      </c>
    </row>
    <row r="292" ht="30" hidden="1" customHeight="1" spans="1:18">
      <c r="A292" s="426">
        <v>2020701</v>
      </c>
      <c r="B292" s="427"/>
      <c r="C292" s="427"/>
      <c r="D292" s="427" t="s">
        <v>183</v>
      </c>
      <c r="E292" s="429" t="s">
        <v>386</v>
      </c>
      <c r="F292" s="460">
        <f t="shared" si="31"/>
        <v>0</v>
      </c>
      <c r="G292" s="430">
        <f t="shared" si="32"/>
        <v>0</v>
      </c>
      <c r="H292" s="460">
        <v>0</v>
      </c>
      <c r="I292" s="460">
        <v>0</v>
      </c>
      <c r="J292" s="460">
        <v>0</v>
      </c>
      <c r="K292" s="460">
        <v>0</v>
      </c>
      <c r="L292" s="460">
        <v>0</v>
      </c>
      <c r="M292" s="445">
        <f t="shared" si="29"/>
        <v>0</v>
      </c>
      <c r="N292" s="460">
        <v>0</v>
      </c>
      <c r="O292" s="445">
        <f t="shared" si="33"/>
        <v>0</v>
      </c>
      <c r="P292" s="444">
        <f t="shared" si="34"/>
        <v>0</v>
      </c>
      <c r="Q292" s="463"/>
      <c r="R292" s="453">
        <f t="shared" si="30"/>
        <v>0</v>
      </c>
    </row>
    <row r="293" ht="30" hidden="1" customHeight="1" spans="1:18">
      <c r="A293" s="426">
        <v>2020702</v>
      </c>
      <c r="B293" s="427"/>
      <c r="C293" s="427"/>
      <c r="D293" s="427" t="s">
        <v>186</v>
      </c>
      <c r="E293" s="429" t="s">
        <v>387</v>
      </c>
      <c r="F293" s="460">
        <f t="shared" si="31"/>
        <v>0</v>
      </c>
      <c r="G293" s="430">
        <f t="shared" si="32"/>
        <v>0</v>
      </c>
      <c r="H293" s="460">
        <v>0</v>
      </c>
      <c r="I293" s="460">
        <v>0</v>
      </c>
      <c r="J293" s="460">
        <v>0</v>
      </c>
      <c r="K293" s="460">
        <v>0</v>
      </c>
      <c r="L293" s="460">
        <v>0</v>
      </c>
      <c r="M293" s="445">
        <f t="shared" si="29"/>
        <v>0</v>
      </c>
      <c r="N293" s="460">
        <v>0</v>
      </c>
      <c r="O293" s="445">
        <f t="shared" si="33"/>
        <v>0</v>
      </c>
      <c r="P293" s="444">
        <f t="shared" si="34"/>
        <v>0</v>
      </c>
      <c r="Q293" s="463"/>
      <c r="R293" s="453">
        <f t="shared" si="30"/>
        <v>0</v>
      </c>
    </row>
    <row r="294" ht="30" hidden="1" customHeight="1" spans="1:18">
      <c r="A294" s="426">
        <v>2020703</v>
      </c>
      <c r="B294" s="427"/>
      <c r="C294" s="427"/>
      <c r="D294" s="427" t="s">
        <v>188</v>
      </c>
      <c r="E294" s="429" t="s">
        <v>388</v>
      </c>
      <c r="F294" s="460">
        <f t="shared" si="31"/>
        <v>0</v>
      </c>
      <c r="G294" s="430">
        <f t="shared" si="32"/>
        <v>0</v>
      </c>
      <c r="H294" s="460">
        <v>0</v>
      </c>
      <c r="I294" s="460">
        <v>0</v>
      </c>
      <c r="J294" s="460">
        <v>0</v>
      </c>
      <c r="K294" s="460">
        <v>0</v>
      </c>
      <c r="L294" s="460">
        <v>0</v>
      </c>
      <c r="M294" s="445">
        <f t="shared" si="29"/>
        <v>0</v>
      </c>
      <c r="N294" s="460">
        <v>0</v>
      </c>
      <c r="O294" s="445">
        <f t="shared" si="33"/>
        <v>0</v>
      </c>
      <c r="P294" s="444">
        <f t="shared" si="34"/>
        <v>0</v>
      </c>
      <c r="Q294" s="463"/>
      <c r="R294" s="453">
        <f t="shared" si="30"/>
        <v>0</v>
      </c>
    </row>
    <row r="295" ht="30" hidden="1" customHeight="1" spans="1:18">
      <c r="A295" s="426">
        <v>2020799</v>
      </c>
      <c r="B295" s="427"/>
      <c r="C295" s="427"/>
      <c r="D295" s="427" t="s">
        <v>204</v>
      </c>
      <c r="E295" s="429" t="s">
        <v>389</v>
      </c>
      <c r="F295" s="460">
        <f t="shared" si="31"/>
        <v>0</v>
      </c>
      <c r="G295" s="430">
        <f t="shared" si="32"/>
        <v>0</v>
      </c>
      <c r="H295" s="460">
        <v>0</v>
      </c>
      <c r="I295" s="460">
        <v>0</v>
      </c>
      <c r="J295" s="460">
        <v>0</v>
      </c>
      <c r="K295" s="460">
        <v>0</v>
      </c>
      <c r="L295" s="460">
        <v>0</v>
      </c>
      <c r="M295" s="445">
        <f t="shared" si="29"/>
        <v>0</v>
      </c>
      <c r="N295" s="460">
        <v>0</v>
      </c>
      <c r="O295" s="445">
        <f t="shared" si="33"/>
        <v>0</v>
      </c>
      <c r="P295" s="444">
        <f t="shared" si="34"/>
        <v>0</v>
      </c>
      <c r="Q295" s="463"/>
      <c r="R295" s="453">
        <f t="shared" si="30"/>
        <v>0</v>
      </c>
    </row>
    <row r="296" ht="30" hidden="1" customHeight="1" spans="1:18">
      <c r="A296" s="426">
        <v>20299</v>
      </c>
      <c r="B296" s="427" t="s">
        <v>359</v>
      </c>
      <c r="C296" s="427" t="s">
        <v>204</v>
      </c>
      <c r="D296" s="428"/>
      <c r="E296" s="429" t="s">
        <v>390</v>
      </c>
      <c r="F296" s="460">
        <f t="shared" si="31"/>
        <v>0</v>
      </c>
      <c r="G296" s="430">
        <f t="shared" si="32"/>
        <v>0</v>
      </c>
      <c r="H296" s="460">
        <v>0</v>
      </c>
      <c r="I296" s="460">
        <v>0</v>
      </c>
      <c r="J296" s="460">
        <v>0</v>
      </c>
      <c r="K296" s="460">
        <v>0</v>
      </c>
      <c r="L296" s="460">
        <v>0</v>
      </c>
      <c r="M296" s="445">
        <f t="shared" si="29"/>
        <v>0</v>
      </c>
      <c r="N296" s="460">
        <v>0</v>
      </c>
      <c r="O296" s="445">
        <f t="shared" si="33"/>
        <v>0</v>
      </c>
      <c r="P296" s="444">
        <f t="shared" si="34"/>
        <v>0</v>
      </c>
      <c r="Q296" s="463"/>
      <c r="R296" s="453">
        <f t="shared" si="30"/>
        <v>0</v>
      </c>
    </row>
    <row r="297" ht="30" hidden="1" customHeight="1" spans="1:18">
      <c r="A297" s="426">
        <v>2029901</v>
      </c>
      <c r="B297" s="427"/>
      <c r="C297" s="427"/>
      <c r="D297" s="427" t="s">
        <v>183</v>
      </c>
      <c r="E297" s="429" t="s">
        <v>391</v>
      </c>
      <c r="F297" s="460">
        <f t="shared" si="31"/>
        <v>0</v>
      </c>
      <c r="G297" s="430">
        <f t="shared" si="32"/>
        <v>0</v>
      </c>
      <c r="H297" s="460">
        <v>0</v>
      </c>
      <c r="I297" s="460">
        <v>0</v>
      </c>
      <c r="J297" s="460">
        <v>0</v>
      </c>
      <c r="K297" s="460">
        <v>0</v>
      </c>
      <c r="L297" s="460">
        <v>0</v>
      </c>
      <c r="M297" s="445">
        <f t="shared" si="29"/>
        <v>0</v>
      </c>
      <c r="N297" s="460">
        <v>0</v>
      </c>
      <c r="O297" s="445">
        <f t="shared" si="33"/>
        <v>0</v>
      </c>
      <c r="P297" s="444">
        <f t="shared" si="34"/>
        <v>0</v>
      </c>
      <c r="Q297" s="463"/>
      <c r="R297" s="453">
        <f t="shared" si="30"/>
        <v>0</v>
      </c>
    </row>
    <row r="298" ht="30" customHeight="1" spans="1:18">
      <c r="A298" s="426">
        <v>203</v>
      </c>
      <c r="B298" s="427" t="s">
        <v>87</v>
      </c>
      <c r="C298" s="428"/>
      <c r="D298" s="428"/>
      <c r="E298" s="429" t="s">
        <v>392</v>
      </c>
      <c r="F298" s="460">
        <f t="shared" si="31"/>
        <v>7084.55</v>
      </c>
      <c r="G298" s="430">
        <f t="shared" si="32"/>
        <v>7084.55</v>
      </c>
      <c r="H298" s="460">
        <v>2636.55</v>
      </c>
      <c r="I298" s="460">
        <v>4448</v>
      </c>
      <c r="J298" s="460">
        <v>0</v>
      </c>
      <c r="K298" s="460">
        <v>0</v>
      </c>
      <c r="L298" s="460">
        <v>6290</v>
      </c>
      <c r="M298" s="445">
        <f t="shared" si="29"/>
        <v>0.887847499135443</v>
      </c>
      <c r="N298" s="460">
        <v>2783</v>
      </c>
      <c r="O298" s="445">
        <f t="shared" si="33"/>
        <v>2.2601509162774</v>
      </c>
      <c r="P298" s="444">
        <f t="shared" si="34"/>
        <v>3507</v>
      </c>
      <c r="Q298" s="463" t="s">
        <v>393</v>
      </c>
      <c r="R298" s="453">
        <f t="shared" si="30"/>
        <v>29388.7979984154</v>
      </c>
    </row>
    <row r="299" ht="30" hidden="1" customHeight="1" spans="1:18">
      <c r="A299" s="426">
        <v>20301</v>
      </c>
      <c r="B299" s="427" t="s">
        <v>87</v>
      </c>
      <c r="C299" s="427" t="s">
        <v>183</v>
      </c>
      <c r="D299" s="428"/>
      <c r="E299" s="429" t="s">
        <v>394</v>
      </c>
      <c r="F299" s="460">
        <f t="shared" si="31"/>
        <v>0</v>
      </c>
      <c r="G299" s="430">
        <f t="shared" si="32"/>
        <v>0</v>
      </c>
      <c r="H299" s="460">
        <v>0</v>
      </c>
      <c r="I299" s="460">
        <v>0</v>
      </c>
      <c r="J299" s="460">
        <v>0</v>
      </c>
      <c r="K299" s="460">
        <v>0</v>
      </c>
      <c r="L299" s="460">
        <v>0</v>
      </c>
      <c r="M299" s="445">
        <f t="shared" si="29"/>
        <v>0</v>
      </c>
      <c r="N299" s="460">
        <v>0</v>
      </c>
      <c r="O299" s="445">
        <f t="shared" si="33"/>
        <v>0</v>
      </c>
      <c r="P299" s="444">
        <f t="shared" si="34"/>
        <v>0</v>
      </c>
      <c r="Q299" s="463"/>
      <c r="R299" s="453">
        <f t="shared" si="30"/>
        <v>0</v>
      </c>
    </row>
    <row r="300" ht="30" hidden="1" customHeight="1" spans="1:18">
      <c r="A300" s="426">
        <v>2030101</v>
      </c>
      <c r="B300" s="427"/>
      <c r="C300" s="427"/>
      <c r="D300" s="427" t="s">
        <v>183</v>
      </c>
      <c r="E300" s="429" t="s">
        <v>395</v>
      </c>
      <c r="F300" s="460">
        <f t="shared" si="31"/>
        <v>0</v>
      </c>
      <c r="G300" s="430">
        <f t="shared" si="32"/>
        <v>0</v>
      </c>
      <c r="H300" s="460">
        <v>0</v>
      </c>
      <c r="I300" s="460">
        <v>0</v>
      </c>
      <c r="J300" s="460">
        <v>0</v>
      </c>
      <c r="K300" s="460">
        <v>0</v>
      </c>
      <c r="L300" s="460">
        <v>0</v>
      </c>
      <c r="M300" s="445">
        <f t="shared" si="29"/>
        <v>0</v>
      </c>
      <c r="N300" s="460">
        <v>0</v>
      </c>
      <c r="O300" s="445">
        <f t="shared" si="33"/>
        <v>0</v>
      </c>
      <c r="P300" s="444">
        <f t="shared" si="34"/>
        <v>0</v>
      </c>
      <c r="Q300" s="463"/>
      <c r="R300" s="453">
        <f t="shared" si="30"/>
        <v>0</v>
      </c>
    </row>
    <row r="301" ht="30" hidden="1" customHeight="1" spans="1:18">
      <c r="A301" s="426">
        <v>20304</v>
      </c>
      <c r="B301" s="427" t="s">
        <v>87</v>
      </c>
      <c r="C301" s="427" t="s">
        <v>190</v>
      </c>
      <c r="D301" s="428"/>
      <c r="E301" s="429" t="s">
        <v>396</v>
      </c>
      <c r="F301" s="460">
        <f t="shared" si="31"/>
        <v>0</v>
      </c>
      <c r="G301" s="430">
        <f t="shared" si="32"/>
        <v>0</v>
      </c>
      <c r="H301" s="460">
        <v>0</v>
      </c>
      <c r="I301" s="460">
        <v>0</v>
      </c>
      <c r="J301" s="460">
        <v>0</v>
      </c>
      <c r="K301" s="460">
        <v>0</v>
      </c>
      <c r="L301" s="460">
        <v>0</v>
      </c>
      <c r="M301" s="445">
        <f t="shared" si="29"/>
        <v>0</v>
      </c>
      <c r="N301" s="460">
        <v>0</v>
      </c>
      <c r="O301" s="445">
        <f t="shared" si="33"/>
        <v>0</v>
      </c>
      <c r="P301" s="444">
        <f t="shared" si="34"/>
        <v>0</v>
      </c>
      <c r="Q301" s="463"/>
      <c r="R301" s="453">
        <f t="shared" si="30"/>
        <v>0</v>
      </c>
    </row>
    <row r="302" ht="30" hidden="1" customHeight="1" spans="1:18">
      <c r="A302" s="426">
        <v>2030401</v>
      </c>
      <c r="B302" s="427"/>
      <c r="C302" s="427"/>
      <c r="D302" s="427" t="s">
        <v>183</v>
      </c>
      <c r="E302" s="429" t="s">
        <v>397</v>
      </c>
      <c r="F302" s="460">
        <f t="shared" si="31"/>
        <v>0</v>
      </c>
      <c r="G302" s="430">
        <f t="shared" si="32"/>
        <v>0</v>
      </c>
      <c r="H302" s="460">
        <v>0</v>
      </c>
      <c r="I302" s="460">
        <v>0</v>
      </c>
      <c r="J302" s="460">
        <v>0</v>
      </c>
      <c r="K302" s="460">
        <v>0</v>
      </c>
      <c r="L302" s="460">
        <v>0</v>
      </c>
      <c r="M302" s="445">
        <f t="shared" si="29"/>
        <v>0</v>
      </c>
      <c r="N302" s="460">
        <v>0</v>
      </c>
      <c r="O302" s="445">
        <f t="shared" si="33"/>
        <v>0</v>
      </c>
      <c r="P302" s="444">
        <f t="shared" si="34"/>
        <v>0</v>
      </c>
      <c r="Q302" s="463"/>
      <c r="R302" s="453">
        <f t="shared" si="30"/>
        <v>0</v>
      </c>
    </row>
    <row r="303" ht="30" hidden="1" customHeight="1" spans="1:18">
      <c r="A303" s="426">
        <v>20305</v>
      </c>
      <c r="B303" s="427" t="s">
        <v>87</v>
      </c>
      <c r="C303" s="427" t="s">
        <v>192</v>
      </c>
      <c r="D303" s="428"/>
      <c r="E303" s="429" t="s">
        <v>398</v>
      </c>
      <c r="F303" s="460">
        <f t="shared" si="31"/>
        <v>0</v>
      </c>
      <c r="G303" s="430">
        <f t="shared" si="32"/>
        <v>0</v>
      </c>
      <c r="H303" s="460">
        <v>0</v>
      </c>
      <c r="I303" s="460">
        <v>0</v>
      </c>
      <c r="J303" s="460">
        <v>0</v>
      </c>
      <c r="K303" s="460">
        <v>0</v>
      </c>
      <c r="L303" s="460">
        <v>0</v>
      </c>
      <c r="M303" s="445">
        <f t="shared" si="29"/>
        <v>0</v>
      </c>
      <c r="N303" s="460">
        <v>0</v>
      </c>
      <c r="O303" s="445">
        <f t="shared" si="33"/>
        <v>0</v>
      </c>
      <c r="P303" s="444">
        <f t="shared" si="34"/>
        <v>0</v>
      </c>
      <c r="Q303" s="463"/>
      <c r="R303" s="453">
        <f t="shared" si="30"/>
        <v>0</v>
      </c>
    </row>
    <row r="304" ht="30" hidden="1" customHeight="1" spans="1:18">
      <c r="A304" s="426">
        <v>2030501</v>
      </c>
      <c r="B304" s="427"/>
      <c r="C304" s="427"/>
      <c r="D304" s="427" t="s">
        <v>183</v>
      </c>
      <c r="E304" s="429" t="s">
        <v>399</v>
      </c>
      <c r="F304" s="460">
        <f t="shared" si="31"/>
        <v>0</v>
      </c>
      <c r="G304" s="430">
        <f t="shared" si="32"/>
        <v>0</v>
      </c>
      <c r="H304" s="460">
        <v>0</v>
      </c>
      <c r="I304" s="460">
        <v>0</v>
      </c>
      <c r="J304" s="460">
        <v>0</v>
      </c>
      <c r="K304" s="460">
        <v>0</v>
      </c>
      <c r="L304" s="460">
        <v>0</v>
      </c>
      <c r="M304" s="445">
        <f t="shared" si="29"/>
        <v>0</v>
      </c>
      <c r="N304" s="460">
        <v>0</v>
      </c>
      <c r="O304" s="445">
        <f t="shared" si="33"/>
        <v>0</v>
      </c>
      <c r="P304" s="444">
        <f t="shared" si="34"/>
        <v>0</v>
      </c>
      <c r="Q304" s="463"/>
      <c r="R304" s="453">
        <f t="shared" si="30"/>
        <v>0</v>
      </c>
    </row>
    <row r="305" ht="30" customHeight="1" spans="1:18">
      <c r="A305" s="426">
        <v>20306</v>
      </c>
      <c r="B305" s="427" t="s">
        <v>87</v>
      </c>
      <c r="C305" s="427" t="s">
        <v>194</v>
      </c>
      <c r="D305" s="428"/>
      <c r="E305" s="429" t="s">
        <v>400</v>
      </c>
      <c r="F305" s="460">
        <f t="shared" si="31"/>
        <v>7084.55</v>
      </c>
      <c r="G305" s="430">
        <f t="shared" si="32"/>
        <v>7084.55</v>
      </c>
      <c r="H305" s="460">
        <v>2636.55</v>
      </c>
      <c r="I305" s="460">
        <v>4448</v>
      </c>
      <c r="J305" s="460">
        <v>0</v>
      </c>
      <c r="K305" s="460">
        <v>0</v>
      </c>
      <c r="L305" s="460">
        <v>6290</v>
      </c>
      <c r="M305" s="445">
        <f t="shared" si="29"/>
        <v>0.887847499135443</v>
      </c>
      <c r="N305" s="460">
        <v>2783</v>
      </c>
      <c r="O305" s="445">
        <f t="shared" si="33"/>
        <v>2.2601509162774</v>
      </c>
      <c r="P305" s="444">
        <f t="shared" si="34"/>
        <v>3507</v>
      </c>
      <c r="Q305" s="463"/>
      <c r="R305" s="453">
        <f t="shared" si="30"/>
        <v>29388.7979984154</v>
      </c>
    </row>
    <row r="306" ht="30" hidden="1" customHeight="1" spans="1:18">
      <c r="A306" s="426">
        <v>2030601</v>
      </c>
      <c r="B306" s="427"/>
      <c r="C306" s="427"/>
      <c r="D306" s="427" t="s">
        <v>183</v>
      </c>
      <c r="E306" s="429" t="s">
        <v>401</v>
      </c>
      <c r="F306" s="460">
        <f t="shared" si="31"/>
        <v>0</v>
      </c>
      <c r="G306" s="430">
        <f t="shared" si="32"/>
        <v>0</v>
      </c>
      <c r="H306" s="460">
        <v>0</v>
      </c>
      <c r="I306" s="460">
        <v>0</v>
      </c>
      <c r="J306" s="460">
        <v>0</v>
      </c>
      <c r="K306" s="460">
        <v>0</v>
      </c>
      <c r="L306" s="460">
        <v>0</v>
      </c>
      <c r="M306" s="445">
        <f t="shared" si="29"/>
        <v>0</v>
      </c>
      <c r="N306" s="460">
        <v>0</v>
      </c>
      <c r="O306" s="445">
        <f t="shared" si="33"/>
        <v>0</v>
      </c>
      <c r="P306" s="444">
        <f t="shared" si="34"/>
        <v>0</v>
      </c>
      <c r="Q306" s="463"/>
      <c r="R306" s="453">
        <f t="shared" si="30"/>
        <v>0</v>
      </c>
    </row>
    <row r="307" ht="30" customHeight="1" spans="1:18">
      <c r="A307" s="426">
        <v>2030602</v>
      </c>
      <c r="B307" s="427"/>
      <c r="C307" s="427"/>
      <c r="D307" s="427" t="s">
        <v>186</v>
      </c>
      <c r="E307" s="429" t="s">
        <v>402</v>
      </c>
      <c r="F307" s="460">
        <f t="shared" si="31"/>
        <v>0</v>
      </c>
      <c r="G307" s="430">
        <f t="shared" si="32"/>
        <v>0</v>
      </c>
      <c r="H307" s="460">
        <v>0</v>
      </c>
      <c r="I307" s="460">
        <v>0</v>
      </c>
      <c r="J307" s="460">
        <v>0</v>
      </c>
      <c r="K307" s="460">
        <v>0</v>
      </c>
      <c r="L307" s="460">
        <v>34</v>
      </c>
      <c r="M307" s="445">
        <f t="shared" si="29"/>
        <v>0</v>
      </c>
      <c r="N307" s="460">
        <v>3</v>
      </c>
      <c r="O307" s="445">
        <f t="shared" si="33"/>
        <v>11.3333333333333</v>
      </c>
      <c r="P307" s="444">
        <f t="shared" si="34"/>
        <v>31</v>
      </c>
      <c r="Q307" s="463"/>
      <c r="R307" s="453">
        <f t="shared" si="30"/>
        <v>79.3333333333333</v>
      </c>
    </row>
    <row r="308" ht="30" hidden="1" customHeight="1" spans="1:18">
      <c r="A308" s="426">
        <v>2030603</v>
      </c>
      <c r="B308" s="427"/>
      <c r="C308" s="427"/>
      <c r="D308" s="427" t="s">
        <v>188</v>
      </c>
      <c r="E308" s="429" t="s">
        <v>403</v>
      </c>
      <c r="F308" s="460">
        <f t="shared" si="31"/>
        <v>0</v>
      </c>
      <c r="G308" s="430">
        <f t="shared" si="32"/>
        <v>0</v>
      </c>
      <c r="H308" s="460">
        <v>0</v>
      </c>
      <c r="I308" s="460">
        <v>0</v>
      </c>
      <c r="J308" s="460">
        <v>0</v>
      </c>
      <c r="K308" s="460">
        <v>0</v>
      </c>
      <c r="L308" s="460">
        <v>0</v>
      </c>
      <c r="M308" s="445">
        <f t="shared" si="29"/>
        <v>0</v>
      </c>
      <c r="N308" s="460">
        <v>269</v>
      </c>
      <c r="O308" s="445">
        <f t="shared" si="33"/>
        <v>0</v>
      </c>
      <c r="P308" s="444">
        <f t="shared" si="34"/>
        <v>-269</v>
      </c>
      <c r="Q308" s="463"/>
      <c r="R308" s="453">
        <f t="shared" si="30"/>
        <v>0</v>
      </c>
    </row>
    <row r="309" ht="30" hidden="1" customHeight="1" spans="1:18">
      <c r="A309" s="426">
        <v>2030604</v>
      </c>
      <c r="B309" s="427"/>
      <c r="C309" s="427"/>
      <c r="D309" s="427" t="s">
        <v>190</v>
      </c>
      <c r="E309" s="429" t="s">
        <v>404</v>
      </c>
      <c r="F309" s="460">
        <f t="shared" si="31"/>
        <v>0</v>
      </c>
      <c r="G309" s="430">
        <f t="shared" si="32"/>
        <v>0</v>
      </c>
      <c r="H309" s="460">
        <v>0</v>
      </c>
      <c r="I309" s="460">
        <v>0</v>
      </c>
      <c r="J309" s="460">
        <v>0</v>
      </c>
      <c r="K309" s="460">
        <v>0</v>
      </c>
      <c r="L309" s="460">
        <v>0</v>
      </c>
      <c r="M309" s="445">
        <f t="shared" si="29"/>
        <v>0</v>
      </c>
      <c r="N309" s="460">
        <v>0</v>
      </c>
      <c r="O309" s="445">
        <f t="shared" si="33"/>
        <v>0</v>
      </c>
      <c r="P309" s="444">
        <f t="shared" si="34"/>
        <v>0</v>
      </c>
      <c r="Q309" s="463"/>
      <c r="R309" s="453">
        <f t="shared" si="30"/>
        <v>0</v>
      </c>
    </row>
    <row r="310" ht="30" hidden="1" customHeight="1" spans="1:18">
      <c r="A310" s="426">
        <v>2030605</v>
      </c>
      <c r="B310" s="427"/>
      <c r="C310" s="427"/>
      <c r="D310" s="427" t="s">
        <v>192</v>
      </c>
      <c r="E310" s="429" t="s">
        <v>405</v>
      </c>
      <c r="F310" s="460">
        <f t="shared" si="31"/>
        <v>0</v>
      </c>
      <c r="G310" s="430">
        <f t="shared" si="32"/>
        <v>0</v>
      </c>
      <c r="H310" s="460">
        <v>0</v>
      </c>
      <c r="I310" s="460">
        <v>0</v>
      </c>
      <c r="J310" s="460">
        <v>0</v>
      </c>
      <c r="K310" s="460">
        <v>0</v>
      </c>
      <c r="L310" s="460">
        <v>0</v>
      </c>
      <c r="M310" s="445">
        <f t="shared" si="29"/>
        <v>0</v>
      </c>
      <c r="N310" s="460">
        <v>0</v>
      </c>
      <c r="O310" s="445">
        <f t="shared" si="33"/>
        <v>0</v>
      </c>
      <c r="P310" s="444">
        <f t="shared" si="34"/>
        <v>0</v>
      </c>
      <c r="Q310" s="463"/>
      <c r="R310" s="453">
        <f t="shared" si="30"/>
        <v>0</v>
      </c>
    </row>
    <row r="311" ht="30" hidden="1" customHeight="1" spans="1:18">
      <c r="A311" s="426">
        <v>2030606</v>
      </c>
      <c r="B311" s="427"/>
      <c r="C311" s="427"/>
      <c r="D311" s="427" t="s">
        <v>194</v>
      </c>
      <c r="E311" s="429" t="s">
        <v>406</v>
      </c>
      <c r="F311" s="460">
        <f t="shared" si="31"/>
        <v>0</v>
      </c>
      <c r="G311" s="430">
        <f t="shared" si="32"/>
        <v>0</v>
      </c>
      <c r="H311" s="460">
        <v>0</v>
      </c>
      <c r="I311" s="460">
        <v>0</v>
      </c>
      <c r="J311" s="460">
        <v>0</v>
      </c>
      <c r="K311" s="460">
        <v>0</v>
      </c>
      <c r="L311" s="460">
        <v>0</v>
      </c>
      <c r="M311" s="445">
        <f t="shared" si="29"/>
        <v>0</v>
      </c>
      <c r="N311" s="460">
        <v>0</v>
      </c>
      <c r="O311" s="445">
        <f t="shared" si="33"/>
        <v>0</v>
      </c>
      <c r="P311" s="444">
        <f t="shared" si="34"/>
        <v>0</v>
      </c>
      <c r="Q311" s="463"/>
      <c r="R311" s="453">
        <f t="shared" si="30"/>
        <v>0</v>
      </c>
    </row>
    <row r="312" ht="30" customHeight="1" spans="1:18">
      <c r="A312" s="426">
        <v>2030607</v>
      </c>
      <c r="B312" s="427"/>
      <c r="C312" s="427"/>
      <c r="D312" s="427" t="s">
        <v>196</v>
      </c>
      <c r="E312" s="429" t="s">
        <v>407</v>
      </c>
      <c r="F312" s="460">
        <f t="shared" si="31"/>
        <v>6254.55</v>
      </c>
      <c r="G312" s="430">
        <f t="shared" si="32"/>
        <v>6254.55</v>
      </c>
      <c r="H312" s="460">
        <v>2636.55</v>
      </c>
      <c r="I312" s="460">
        <v>3618</v>
      </c>
      <c r="J312" s="460">
        <v>0</v>
      </c>
      <c r="K312" s="460">
        <v>0</v>
      </c>
      <c r="L312" s="460">
        <v>6256</v>
      </c>
      <c r="M312" s="445">
        <f t="shared" si="29"/>
        <v>1.00023183122687</v>
      </c>
      <c r="N312" s="460">
        <v>2511</v>
      </c>
      <c r="O312" s="445">
        <f t="shared" si="33"/>
        <v>2.49143767423337</v>
      </c>
      <c r="P312" s="444">
        <f t="shared" si="34"/>
        <v>3745</v>
      </c>
      <c r="Q312" s="463"/>
      <c r="R312" s="453">
        <f t="shared" si="30"/>
        <v>27661.1416695055</v>
      </c>
    </row>
    <row r="313" ht="30" customHeight="1" spans="1:18">
      <c r="A313" s="426">
        <v>2030699</v>
      </c>
      <c r="B313" s="427"/>
      <c r="C313" s="427"/>
      <c r="D313" s="427" t="s">
        <v>204</v>
      </c>
      <c r="E313" s="429" t="s">
        <v>408</v>
      </c>
      <c r="F313" s="460">
        <f t="shared" si="31"/>
        <v>830</v>
      </c>
      <c r="G313" s="430">
        <f t="shared" si="32"/>
        <v>830</v>
      </c>
      <c r="H313" s="460">
        <v>0</v>
      </c>
      <c r="I313" s="460">
        <v>830</v>
      </c>
      <c r="J313" s="460">
        <v>0</v>
      </c>
      <c r="K313" s="460">
        <v>0</v>
      </c>
      <c r="L313" s="460">
        <v>0</v>
      </c>
      <c r="M313" s="445">
        <f t="shared" si="29"/>
        <v>0</v>
      </c>
      <c r="N313" s="460">
        <v>0</v>
      </c>
      <c r="O313" s="445">
        <f t="shared" si="33"/>
        <v>0</v>
      </c>
      <c r="P313" s="444">
        <f t="shared" si="34"/>
        <v>0</v>
      </c>
      <c r="Q313" s="463"/>
      <c r="R313" s="453">
        <f t="shared" si="30"/>
        <v>1660</v>
      </c>
    </row>
    <row r="314" ht="30" hidden="1" customHeight="1" spans="1:18">
      <c r="A314" s="426">
        <v>20399</v>
      </c>
      <c r="B314" s="427" t="s">
        <v>87</v>
      </c>
      <c r="C314" s="427" t="s">
        <v>204</v>
      </c>
      <c r="D314" s="428"/>
      <c r="E314" s="429" t="s">
        <v>409</v>
      </c>
      <c r="F314" s="460">
        <f t="shared" si="31"/>
        <v>0</v>
      </c>
      <c r="G314" s="430">
        <f t="shared" si="32"/>
        <v>0</v>
      </c>
      <c r="H314" s="460">
        <v>0</v>
      </c>
      <c r="I314" s="460">
        <v>0</v>
      </c>
      <c r="J314" s="460">
        <v>0</v>
      </c>
      <c r="K314" s="460">
        <v>0</v>
      </c>
      <c r="L314" s="460">
        <v>0</v>
      </c>
      <c r="M314" s="445">
        <f t="shared" si="29"/>
        <v>0</v>
      </c>
      <c r="N314" s="460">
        <v>0</v>
      </c>
      <c r="O314" s="445">
        <f t="shared" si="33"/>
        <v>0</v>
      </c>
      <c r="P314" s="444">
        <f t="shared" si="34"/>
        <v>0</v>
      </c>
      <c r="Q314" s="463"/>
      <c r="R314" s="453">
        <f t="shared" si="30"/>
        <v>0</v>
      </c>
    </row>
    <row r="315" ht="30" hidden="1" customHeight="1" spans="1:18">
      <c r="A315" s="426">
        <v>2039901</v>
      </c>
      <c r="B315" s="427"/>
      <c r="C315" s="427"/>
      <c r="D315" s="427" t="s">
        <v>183</v>
      </c>
      <c r="E315" s="429" t="s">
        <v>410</v>
      </c>
      <c r="F315" s="460">
        <f t="shared" si="31"/>
        <v>0</v>
      </c>
      <c r="G315" s="430">
        <f t="shared" si="32"/>
        <v>0</v>
      </c>
      <c r="H315" s="460">
        <v>0</v>
      </c>
      <c r="I315" s="460">
        <v>0</v>
      </c>
      <c r="J315" s="460">
        <v>0</v>
      </c>
      <c r="K315" s="460">
        <v>0</v>
      </c>
      <c r="L315" s="460">
        <v>0</v>
      </c>
      <c r="M315" s="445">
        <f t="shared" si="29"/>
        <v>0</v>
      </c>
      <c r="N315" s="460">
        <v>0</v>
      </c>
      <c r="O315" s="445">
        <f t="shared" si="33"/>
        <v>0</v>
      </c>
      <c r="P315" s="444">
        <f t="shared" si="34"/>
        <v>0</v>
      </c>
      <c r="Q315" s="463"/>
      <c r="R315" s="453">
        <f t="shared" si="30"/>
        <v>0</v>
      </c>
    </row>
    <row r="316" ht="30" customHeight="1" spans="1:18">
      <c r="A316" s="426">
        <v>204</v>
      </c>
      <c r="B316" s="427" t="s">
        <v>89</v>
      </c>
      <c r="C316" s="428"/>
      <c r="D316" s="428"/>
      <c r="E316" s="429" t="s">
        <v>411</v>
      </c>
      <c r="F316" s="460">
        <f t="shared" si="31"/>
        <v>592484.55</v>
      </c>
      <c r="G316" s="430">
        <f t="shared" si="32"/>
        <v>578079.55</v>
      </c>
      <c r="H316" s="460">
        <v>555422.55</v>
      </c>
      <c r="I316" s="460">
        <v>17577</v>
      </c>
      <c r="J316" s="460">
        <v>5080</v>
      </c>
      <c r="K316" s="460">
        <v>14405</v>
      </c>
      <c r="L316" s="460">
        <v>422069</v>
      </c>
      <c r="M316" s="445">
        <f t="shared" si="29"/>
        <v>0.712371318374462</v>
      </c>
      <c r="N316" s="460">
        <v>382377</v>
      </c>
      <c r="O316" s="445">
        <f t="shared" si="33"/>
        <v>1.1038033145299</v>
      </c>
      <c r="P316" s="444">
        <f t="shared" si="34"/>
        <v>39692</v>
      </c>
      <c r="Q316" s="463"/>
      <c r="R316" s="453">
        <f t="shared" si="30"/>
        <v>2570126.46617463</v>
      </c>
    </row>
    <row r="317" ht="30" customHeight="1" spans="1:18">
      <c r="A317" s="426">
        <v>20401</v>
      </c>
      <c r="B317" s="427" t="s">
        <v>89</v>
      </c>
      <c r="C317" s="427" t="s">
        <v>183</v>
      </c>
      <c r="D317" s="428"/>
      <c r="E317" s="429" t="s">
        <v>412</v>
      </c>
      <c r="F317" s="460">
        <f t="shared" si="31"/>
        <v>20697</v>
      </c>
      <c r="G317" s="430">
        <f t="shared" si="32"/>
        <v>20697</v>
      </c>
      <c r="H317" s="460">
        <v>20697</v>
      </c>
      <c r="I317" s="460">
        <v>0</v>
      </c>
      <c r="J317" s="460">
        <v>0</v>
      </c>
      <c r="K317" s="460">
        <v>0</v>
      </c>
      <c r="L317" s="460">
        <v>15701</v>
      </c>
      <c r="M317" s="445">
        <f t="shared" si="29"/>
        <v>0.758612359279123</v>
      </c>
      <c r="N317" s="460">
        <v>11511</v>
      </c>
      <c r="O317" s="445">
        <f t="shared" si="33"/>
        <v>1.3639996525063</v>
      </c>
      <c r="P317" s="444">
        <f t="shared" si="34"/>
        <v>4190</v>
      </c>
      <c r="Q317" s="463"/>
      <c r="R317" s="453">
        <f t="shared" si="30"/>
        <v>93495.1226120118</v>
      </c>
    </row>
    <row r="318" ht="30" customHeight="1" spans="1:18">
      <c r="A318" s="426">
        <v>2040101</v>
      </c>
      <c r="B318" s="427"/>
      <c r="C318" s="427"/>
      <c r="D318" s="427" t="s">
        <v>183</v>
      </c>
      <c r="E318" s="429" t="s">
        <v>413</v>
      </c>
      <c r="F318" s="460">
        <f t="shared" si="31"/>
        <v>7280</v>
      </c>
      <c r="G318" s="430">
        <f t="shared" si="32"/>
        <v>7280</v>
      </c>
      <c r="H318" s="460">
        <v>7280</v>
      </c>
      <c r="I318" s="460">
        <v>0</v>
      </c>
      <c r="J318" s="460">
        <v>0</v>
      </c>
      <c r="K318" s="460">
        <v>0</v>
      </c>
      <c r="L318" s="460">
        <v>3792</v>
      </c>
      <c r="M318" s="445">
        <f t="shared" si="29"/>
        <v>0.520879120879121</v>
      </c>
      <c r="N318" s="460">
        <v>4569</v>
      </c>
      <c r="O318" s="445">
        <f t="shared" si="33"/>
        <v>0.829940906106369</v>
      </c>
      <c r="P318" s="444">
        <f t="shared" si="34"/>
        <v>-777</v>
      </c>
      <c r="Q318" s="463"/>
      <c r="R318" s="453">
        <f t="shared" si="30"/>
        <v>29425.350820027</v>
      </c>
    </row>
    <row r="319" ht="30" hidden="1" customHeight="1" spans="1:18">
      <c r="A319" s="426">
        <v>2040102</v>
      </c>
      <c r="B319" s="427"/>
      <c r="C319" s="427"/>
      <c r="D319" s="427" t="s">
        <v>186</v>
      </c>
      <c r="E319" s="429" t="s">
        <v>414</v>
      </c>
      <c r="F319" s="460">
        <f t="shared" si="31"/>
        <v>0</v>
      </c>
      <c r="G319" s="430">
        <f t="shared" si="32"/>
        <v>0</v>
      </c>
      <c r="H319" s="460">
        <v>0</v>
      </c>
      <c r="I319" s="460">
        <v>0</v>
      </c>
      <c r="J319" s="460">
        <v>0</v>
      </c>
      <c r="K319" s="460">
        <v>0</v>
      </c>
      <c r="L319" s="460">
        <v>0</v>
      </c>
      <c r="M319" s="445">
        <f t="shared" si="29"/>
        <v>0</v>
      </c>
      <c r="N319" s="460">
        <v>0</v>
      </c>
      <c r="O319" s="445">
        <f t="shared" si="33"/>
        <v>0</v>
      </c>
      <c r="P319" s="444">
        <f t="shared" si="34"/>
        <v>0</v>
      </c>
      <c r="Q319" s="463"/>
      <c r="R319" s="453">
        <f t="shared" si="30"/>
        <v>0</v>
      </c>
    </row>
    <row r="320" ht="30" customHeight="1" spans="1:18">
      <c r="A320" s="426">
        <v>2040103</v>
      </c>
      <c r="B320" s="427"/>
      <c r="C320" s="427"/>
      <c r="D320" s="427" t="s">
        <v>188</v>
      </c>
      <c r="E320" s="429" t="s">
        <v>415</v>
      </c>
      <c r="F320" s="460">
        <f t="shared" si="31"/>
        <v>7917</v>
      </c>
      <c r="G320" s="430">
        <f t="shared" si="32"/>
        <v>7917</v>
      </c>
      <c r="H320" s="460">
        <v>7917</v>
      </c>
      <c r="I320" s="460">
        <v>0</v>
      </c>
      <c r="J320" s="460">
        <v>0</v>
      </c>
      <c r="K320" s="460">
        <v>0</v>
      </c>
      <c r="L320" s="460">
        <v>6409</v>
      </c>
      <c r="M320" s="445">
        <f t="shared" si="29"/>
        <v>0.80952380952381</v>
      </c>
      <c r="N320" s="460">
        <v>4942</v>
      </c>
      <c r="O320" s="445">
        <f t="shared" si="33"/>
        <v>1.29684338324565</v>
      </c>
      <c r="P320" s="444">
        <f t="shared" si="34"/>
        <v>1467</v>
      </c>
      <c r="Q320" s="463"/>
      <c r="R320" s="453">
        <f t="shared" si="30"/>
        <v>36571.1063671928</v>
      </c>
    </row>
    <row r="321" ht="30" customHeight="1" spans="1:18">
      <c r="A321" s="426">
        <v>2040104</v>
      </c>
      <c r="B321" s="427"/>
      <c r="C321" s="427"/>
      <c r="D321" s="427" t="s">
        <v>190</v>
      </c>
      <c r="E321" s="429" t="s">
        <v>416</v>
      </c>
      <c r="F321" s="460">
        <f t="shared" si="31"/>
        <v>2000</v>
      </c>
      <c r="G321" s="430">
        <f t="shared" si="32"/>
        <v>2000</v>
      </c>
      <c r="H321" s="460">
        <v>2000</v>
      </c>
      <c r="I321" s="460">
        <v>0</v>
      </c>
      <c r="J321" s="460">
        <v>0</v>
      </c>
      <c r="K321" s="460">
        <v>0</v>
      </c>
      <c r="L321" s="460">
        <v>2000</v>
      </c>
      <c r="M321" s="445">
        <f t="shared" si="29"/>
        <v>1</v>
      </c>
      <c r="N321" s="460">
        <v>0</v>
      </c>
      <c r="O321" s="445">
        <f t="shared" si="33"/>
        <v>0</v>
      </c>
      <c r="P321" s="444">
        <f t="shared" si="34"/>
        <v>2000</v>
      </c>
      <c r="Q321" s="463"/>
      <c r="R321" s="453">
        <f t="shared" si="30"/>
        <v>10001</v>
      </c>
    </row>
    <row r="322" ht="30" hidden="1" customHeight="1" spans="1:18">
      <c r="A322" s="426">
        <v>2040105</v>
      </c>
      <c r="B322" s="427"/>
      <c r="C322" s="427"/>
      <c r="D322" s="427" t="s">
        <v>192</v>
      </c>
      <c r="E322" s="429" t="s">
        <v>417</v>
      </c>
      <c r="F322" s="460">
        <f t="shared" si="31"/>
        <v>0</v>
      </c>
      <c r="G322" s="430">
        <f t="shared" si="32"/>
        <v>0</v>
      </c>
      <c r="H322" s="460">
        <v>0</v>
      </c>
      <c r="I322" s="460">
        <v>0</v>
      </c>
      <c r="J322" s="460">
        <v>0</v>
      </c>
      <c r="K322" s="460">
        <v>0</v>
      </c>
      <c r="L322" s="460">
        <v>0</v>
      </c>
      <c r="M322" s="445">
        <f t="shared" si="29"/>
        <v>0</v>
      </c>
      <c r="N322" s="460">
        <v>0</v>
      </c>
      <c r="O322" s="445">
        <f t="shared" si="33"/>
        <v>0</v>
      </c>
      <c r="P322" s="444">
        <f t="shared" si="34"/>
        <v>0</v>
      </c>
      <c r="Q322" s="463"/>
      <c r="R322" s="453">
        <f t="shared" si="30"/>
        <v>0</v>
      </c>
    </row>
    <row r="323" ht="30" hidden="1" customHeight="1" spans="1:18">
      <c r="A323" s="426">
        <v>2040106</v>
      </c>
      <c r="B323" s="427"/>
      <c r="C323" s="427"/>
      <c r="D323" s="427" t="s">
        <v>194</v>
      </c>
      <c r="E323" s="429" t="s">
        <v>418</v>
      </c>
      <c r="F323" s="460">
        <f t="shared" si="31"/>
        <v>0</v>
      </c>
      <c r="G323" s="430">
        <f t="shared" si="32"/>
        <v>0</v>
      </c>
      <c r="H323" s="460">
        <v>0</v>
      </c>
      <c r="I323" s="460">
        <v>0</v>
      </c>
      <c r="J323" s="460">
        <v>0</v>
      </c>
      <c r="K323" s="460">
        <v>0</v>
      </c>
      <c r="L323" s="460">
        <v>0</v>
      </c>
      <c r="M323" s="445">
        <f t="shared" si="29"/>
        <v>0</v>
      </c>
      <c r="N323" s="460">
        <v>0</v>
      </c>
      <c r="O323" s="445">
        <f t="shared" si="33"/>
        <v>0</v>
      </c>
      <c r="P323" s="444">
        <f t="shared" si="34"/>
        <v>0</v>
      </c>
      <c r="Q323" s="463"/>
      <c r="R323" s="453">
        <f t="shared" si="30"/>
        <v>0</v>
      </c>
    </row>
    <row r="324" ht="30" hidden="1" customHeight="1" spans="1:18">
      <c r="A324" s="426">
        <v>2040107</v>
      </c>
      <c r="B324" s="427"/>
      <c r="C324" s="427"/>
      <c r="D324" s="427" t="s">
        <v>196</v>
      </c>
      <c r="E324" s="429" t="s">
        <v>419</v>
      </c>
      <c r="F324" s="460">
        <f t="shared" si="31"/>
        <v>0</v>
      </c>
      <c r="G324" s="430">
        <f t="shared" si="32"/>
        <v>0</v>
      </c>
      <c r="H324" s="460">
        <v>0</v>
      </c>
      <c r="I324" s="460">
        <v>0</v>
      </c>
      <c r="J324" s="460">
        <v>0</v>
      </c>
      <c r="K324" s="460">
        <v>0</v>
      </c>
      <c r="L324" s="460">
        <v>0</v>
      </c>
      <c r="M324" s="445">
        <f t="shared" si="29"/>
        <v>0</v>
      </c>
      <c r="N324" s="460">
        <v>0</v>
      </c>
      <c r="O324" s="445">
        <f t="shared" si="33"/>
        <v>0</v>
      </c>
      <c r="P324" s="444">
        <f t="shared" si="34"/>
        <v>0</v>
      </c>
      <c r="Q324" s="463"/>
      <c r="R324" s="453">
        <f t="shared" si="30"/>
        <v>0</v>
      </c>
    </row>
    <row r="325" ht="30" hidden="1" customHeight="1" spans="1:18">
      <c r="A325" s="426">
        <v>2040108</v>
      </c>
      <c r="B325" s="427"/>
      <c r="C325" s="427"/>
      <c r="D325" s="427" t="s">
        <v>198</v>
      </c>
      <c r="E325" s="429" t="s">
        <v>420</v>
      </c>
      <c r="F325" s="460">
        <f t="shared" si="31"/>
        <v>0</v>
      </c>
      <c r="G325" s="430">
        <f t="shared" si="32"/>
        <v>0</v>
      </c>
      <c r="H325" s="460">
        <v>0</v>
      </c>
      <c r="I325" s="460">
        <v>0</v>
      </c>
      <c r="J325" s="460">
        <v>0</v>
      </c>
      <c r="K325" s="460">
        <v>0</v>
      </c>
      <c r="L325" s="460">
        <v>0</v>
      </c>
      <c r="M325" s="445">
        <f t="shared" si="29"/>
        <v>0</v>
      </c>
      <c r="N325" s="460">
        <v>0</v>
      </c>
      <c r="O325" s="445">
        <f t="shared" si="33"/>
        <v>0</v>
      </c>
      <c r="P325" s="444">
        <f t="shared" si="34"/>
        <v>0</v>
      </c>
      <c r="Q325" s="463"/>
      <c r="R325" s="453">
        <f t="shared" si="30"/>
        <v>0</v>
      </c>
    </row>
    <row r="326" ht="30" customHeight="1" spans="1:18">
      <c r="A326" s="426">
        <v>2040199</v>
      </c>
      <c r="B326" s="427"/>
      <c r="C326" s="427"/>
      <c r="D326" s="427" t="s">
        <v>204</v>
      </c>
      <c r="E326" s="429" t="s">
        <v>421</v>
      </c>
      <c r="F326" s="460">
        <f t="shared" si="31"/>
        <v>3500</v>
      </c>
      <c r="G326" s="430">
        <f t="shared" si="32"/>
        <v>3500</v>
      </c>
      <c r="H326" s="460">
        <v>3500</v>
      </c>
      <c r="I326" s="460">
        <v>0</v>
      </c>
      <c r="J326" s="460">
        <v>0</v>
      </c>
      <c r="K326" s="460">
        <v>0</v>
      </c>
      <c r="L326" s="460">
        <v>3500</v>
      </c>
      <c r="M326" s="445">
        <f t="shared" si="29"/>
        <v>1</v>
      </c>
      <c r="N326" s="460">
        <v>2000</v>
      </c>
      <c r="O326" s="445">
        <f t="shared" si="33"/>
        <v>1.75</v>
      </c>
      <c r="P326" s="444">
        <f t="shared" si="34"/>
        <v>1500</v>
      </c>
      <c r="Q326" s="463"/>
      <c r="R326" s="453">
        <f t="shared" si="30"/>
        <v>17502.75</v>
      </c>
    </row>
    <row r="327" ht="30" customHeight="1" spans="1:18">
      <c r="A327" s="426">
        <v>20402</v>
      </c>
      <c r="B327" s="427" t="s">
        <v>89</v>
      </c>
      <c r="C327" s="427" t="s">
        <v>186</v>
      </c>
      <c r="D327" s="428"/>
      <c r="E327" s="429" t="s">
        <v>422</v>
      </c>
      <c r="F327" s="460">
        <f t="shared" si="31"/>
        <v>130320.26</v>
      </c>
      <c r="G327" s="430">
        <f t="shared" si="32"/>
        <v>129820.26</v>
      </c>
      <c r="H327" s="460">
        <v>126518.26</v>
      </c>
      <c r="I327" s="460">
        <v>3302</v>
      </c>
      <c r="J327" s="460">
        <v>0</v>
      </c>
      <c r="K327" s="460">
        <v>500</v>
      </c>
      <c r="L327" s="460">
        <v>112405</v>
      </c>
      <c r="M327" s="445">
        <f t="shared" ref="M327:M390" si="35">IF(F327=0,0,L327/F327)</f>
        <v>0.862528972855027</v>
      </c>
      <c r="N327" s="460">
        <v>103037</v>
      </c>
      <c r="O327" s="445">
        <f t="shared" si="33"/>
        <v>1.0909187961606</v>
      </c>
      <c r="P327" s="444">
        <f t="shared" si="34"/>
        <v>9368</v>
      </c>
      <c r="Q327" s="463"/>
      <c r="R327" s="453">
        <f t="shared" si="30"/>
        <v>611470.733447769</v>
      </c>
    </row>
    <row r="328" ht="30" customHeight="1" spans="1:18">
      <c r="A328" s="426">
        <v>2040201</v>
      </c>
      <c r="B328" s="432"/>
      <c r="C328" s="432"/>
      <c r="D328" s="432" t="s">
        <v>183</v>
      </c>
      <c r="E328" s="433" t="s">
        <v>185</v>
      </c>
      <c r="F328" s="460">
        <f t="shared" si="31"/>
        <v>67089.96</v>
      </c>
      <c r="G328" s="430">
        <f t="shared" si="32"/>
        <v>67089.96</v>
      </c>
      <c r="H328" s="460">
        <v>67089.96</v>
      </c>
      <c r="I328" s="460">
        <v>0</v>
      </c>
      <c r="J328" s="460">
        <v>0</v>
      </c>
      <c r="K328" s="460">
        <v>0</v>
      </c>
      <c r="L328" s="460">
        <v>67058</v>
      </c>
      <c r="M328" s="445">
        <f t="shared" si="35"/>
        <v>0.999523624697347</v>
      </c>
      <c r="N328" s="460">
        <v>65742</v>
      </c>
      <c r="O328" s="445">
        <f t="shared" si="33"/>
        <v>1.02001764473244</v>
      </c>
      <c r="P328" s="444">
        <f t="shared" si="34"/>
        <v>1316</v>
      </c>
      <c r="Q328" s="463"/>
      <c r="R328" s="453">
        <f t="shared" ref="R328:R391" si="36">F328+G328+H328+L328+M328+N328+O328+P328</f>
        <v>335387.899541269</v>
      </c>
    </row>
    <row r="329" ht="30" customHeight="1" spans="1:18">
      <c r="A329" s="426">
        <v>2040202</v>
      </c>
      <c r="B329" s="432"/>
      <c r="C329" s="432"/>
      <c r="D329" s="432" t="s">
        <v>186</v>
      </c>
      <c r="E329" s="433" t="s">
        <v>187</v>
      </c>
      <c r="F329" s="460">
        <f t="shared" ref="F329:F392" si="37">G329+K329</f>
        <v>11028.2</v>
      </c>
      <c r="G329" s="430">
        <f t="shared" ref="G329:G392" si="38">H329+I329+J329</f>
        <v>10528.2</v>
      </c>
      <c r="H329" s="460">
        <v>10528.2</v>
      </c>
      <c r="I329" s="460">
        <v>0</v>
      </c>
      <c r="J329" s="460">
        <v>0</v>
      </c>
      <c r="K329" s="460">
        <v>500</v>
      </c>
      <c r="L329" s="460">
        <v>8504</v>
      </c>
      <c r="M329" s="445">
        <f t="shared" si="35"/>
        <v>0.771114053063963</v>
      </c>
      <c r="N329" s="460">
        <v>6049</v>
      </c>
      <c r="O329" s="445">
        <f t="shared" si="33"/>
        <v>1.40585220697636</v>
      </c>
      <c r="P329" s="444">
        <f t="shared" si="34"/>
        <v>2455</v>
      </c>
      <c r="Q329" s="463"/>
      <c r="R329" s="453">
        <f t="shared" si="36"/>
        <v>49094.77696626</v>
      </c>
    </row>
    <row r="330" ht="30" hidden="1" customHeight="1" spans="1:18">
      <c r="A330" s="426">
        <v>2040203</v>
      </c>
      <c r="B330" s="432"/>
      <c r="C330" s="432"/>
      <c r="D330" s="432" t="s">
        <v>188</v>
      </c>
      <c r="E330" s="433" t="s">
        <v>189</v>
      </c>
      <c r="F330" s="460">
        <f t="shared" si="37"/>
        <v>0</v>
      </c>
      <c r="G330" s="430">
        <f t="shared" si="38"/>
        <v>0</v>
      </c>
      <c r="H330" s="460">
        <v>0</v>
      </c>
      <c r="I330" s="460">
        <v>0</v>
      </c>
      <c r="J330" s="460">
        <v>0</v>
      </c>
      <c r="K330" s="460">
        <v>0</v>
      </c>
      <c r="L330" s="460">
        <v>0</v>
      </c>
      <c r="M330" s="445">
        <f t="shared" si="35"/>
        <v>0</v>
      </c>
      <c r="N330" s="460">
        <v>0</v>
      </c>
      <c r="O330" s="445">
        <f t="shared" si="33"/>
        <v>0</v>
      </c>
      <c r="P330" s="444">
        <f t="shared" si="34"/>
        <v>0</v>
      </c>
      <c r="Q330" s="463"/>
      <c r="R330" s="453">
        <f t="shared" si="36"/>
        <v>0</v>
      </c>
    </row>
    <row r="331" ht="30" customHeight="1" spans="1:18">
      <c r="A331" s="426">
        <v>2040204</v>
      </c>
      <c r="B331" s="432"/>
      <c r="C331" s="432"/>
      <c r="D331" s="432" t="s">
        <v>190</v>
      </c>
      <c r="E331" s="433" t="s">
        <v>423</v>
      </c>
      <c r="F331" s="460">
        <f t="shared" si="37"/>
        <v>168</v>
      </c>
      <c r="G331" s="430">
        <f t="shared" si="38"/>
        <v>168</v>
      </c>
      <c r="H331" s="460">
        <v>168</v>
      </c>
      <c r="I331" s="460">
        <v>0</v>
      </c>
      <c r="J331" s="460">
        <v>0</v>
      </c>
      <c r="K331" s="460">
        <v>0</v>
      </c>
      <c r="L331" s="460">
        <v>242</v>
      </c>
      <c r="M331" s="445">
        <f t="shared" si="35"/>
        <v>1.44047619047619</v>
      </c>
      <c r="N331" s="460">
        <v>436</v>
      </c>
      <c r="O331" s="445">
        <f t="shared" si="33"/>
        <v>0.555045871559633</v>
      </c>
      <c r="P331" s="444">
        <f t="shared" si="34"/>
        <v>-194</v>
      </c>
      <c r="Q331" s="463"/>
      <c r="R331" s="453">
        <f t="shared" si="36"/>
        <v>989.995522062036</v>
      </c>
    </row>
    <row r="332" ht="30" customHeight="1" spans="1:18">
      <c r="A332" s="426">
        <v>2040205</v>
      </c>
      <c r="B332" s="432"/>
      <c r="C332" s="432"/>
      <c r="D332" s="432" t="s">
        <v>192</v>
      </c>
      <c r="E332" s="433" t="s">
        <v>424</v>
      </c>
      <c r="F332" s="460">
        <f t="shared" si="37"/>
        <v>0</v>
      </c>
      <c r="G332" s="430">
        <f t="shared" si="38"/>
        <v>0</v>
      </c>
      <c r="H332" s="460">
        <v>0</v>
      </c>
      <c r="I332" s="460">
        <v>0</v>
      </c>
      <c r="J332" s="460">
        <v>0</v>
      </c>
      <c r="K332" s="460">
        <v>0</v>
      </c>
      <c r="L332" s="460">
        <v>74</v>
      </c>
      <c r="M332" s="445">
        <f t="shared" si="35"/>
        <v>0</v>
      </c>
      <c r="N332" s="460">
        <v>43</v>
      </c>
      <c r="O332" s="445">
        <f t="shared" si="33"/>
        <v>1.72093023255814</v>
      </c>
      <c r="P332" s="444">
        <f t="shared" si="34"/>
        <v>31</v>
      </c>
      <c r="Q332" s="463"/>
      <c r="R332" s="453">
        <f t="shared" si="36"/>
        <v>149.720930232558</v>
      </c>
    </row>
    <row r="333" ht="30" customHeight="1" spans="1:18">
      <c r="A333" s="426">
        <v>2040206</v>
      </c>
      <c r="B333" s="432"/>
      <c r="C333" s="432"/>
      <c r="D333" s="432" t="s">
        <v>194</v>
      </c>
      <c r="E333" s="433" t="s">
        <v>425</v>
      </c>
      <c r="F333" s="460">
        <f t="shared" si="37"/>
        <v>988</v>
      </c>
      <c r="G333" s="430">
        <f t="shared" si="38"/>
        <v>988</v>
      </c>
      <c r="H333" s="460">
        <v>988</v>
      </c>
      <c r="I333" s="460">
        <v>0</v>
      </c>
      <c r="J333" s="460">
        <v>0</v>
      </c>
      <c r="K333" s="460">
        <v>0</v>
      </c>
      <c r="L333" s="460">
        <v>54</v>
      </c>
      <c r="M333" s="445">
        <f t="shared" si="35"/>
        <v>0.0546558704453441</v>
      </c>
      <c r="N333" s="460">
        <v>446</v>
      </c>
      <c r="O333" s="445">
        <f t="shared" si="33"/>
        <v>0.121076233183857</v>
      </c>
      <c r="P333" s="444">
        <f t="shared" si="34"/>
        <v>-392</v>
      </c>
      <c r="Q333" s="463"/>
      <c r="R333" s="453">
        <f t="shared" si="36"/>
        <v>3072.17573210363</v>
      </c>
    </row>
    <row r="334" ht="30" customHeight="1" spans="1:18">
      <c r="A334" s="426">
        <v>2040207</v>
      </c>
      <c r="B334" s="432"/>
      <c r="C334" s="432"/>
      <c r="D334" s="432" t="s">
        <v>196</v>
      </c>
      <c r="E334" s="433" t="s">
        <v>426</v>
      </c>
      <c r="F334" s="460">
        <f t="shared" si="37"/>
        <v>300</v>
      </c>
      <c r="G334" s="430">
        <f t="shared" si="38"/>
        <v>300</v>
      </c>
      <c r="H334" s="460">
        <v>300</v>
      </c>
      <c r="I334" s="460">
        <v>0</v>
      </c>
      <c r="J334" s="460">
        <v>0</v>
      </c>
      <c r="K334" s="460">
        <v>0</v>
      </c>
      <c r="L334" s="460">
        <v>0</v>
      </c>
      <c r="M334" s="445">
        <f t="shared" si="35"/>
        <v>0</v>
      </c>
      <c r="N334" s="460">
        <v>64</v>
      </c>
      <c r="O334" s="445">
        <f t="shared" si="33"/>
        <v>0</v>
      </c>
      <c r="P334" s="444">
        <f t="shared" si="34"/>
        <v>-64</v>
      </c>
      <c r="Q334" s="463"/>
      <c r="R334" s="453">
        <f t="shared" si="36"/>
        <v>900</v>
      </c>
    </row>
    <row r="335" ht="30" customHeight="1" spans="1:18">
      <c r="A335" s="426">
        <v>2040208</v>
      </c>
      <c r="B335" s="432"/>
      <c r="C335" s="432"/>
      <c r="D335" s="432" t="s">
        <v>198</v>
      </c>
      <c r="E335" s="433" t="s">
        <v>427</v>
      </c>
      <c r="F335" s="460">
        <f t="shared" si="37"/>
        <v>7015</v>
      </c>
      <c r="G335" s="430">
        <f t="shared" si="38"/>
        <v>7015</v>
      </c>
      <c r="H335" s="460">
        <v>7015</v>
      </c>
      <c r="I335" s="460">
        <v>0</v>
      </c>
      <c r="J335" s="460">
        <v>0</v>
      </c>
      <c r="K335" s="460">
        <v>0</v>
      </c>
      <c r="L335" s="460">
        <v>5467</v>
      </c>
      <c r="M335" s="445">
        <f t="shared" si="35"/>
        <v>0.779330007127584</v>
      </c>
      <c r="N335" s="460">
        <v>4421</v>
      </c>
      <c r="O335" s="445">
        <f t="shared" si="33"/>
        <v>1.23659805473875</v>
      </c>
      <c r="P335" s="444">
        <f t="shared" si="34"/>
        <v>1046</v>
      </c>
      <c r="Q335" s="463"/>
      <c r="R335" s="453">
        <f t="shared" si="36"/>
        <v>31981.0159280619</v>
      </c>
    </row>
    <row r="336" ht="30" customHeight="1" spans="1:18">
      <c r="A336" s="426">
        <v>2040209</v>
      </c>
      <c r="B336" s="432"/>
      <c r="C336" s="432"/>
      <c r="D336" s="432" t="s">
        <v>200</v>
      </c>
      <c r="E336" s="433" t="s">
        <v>428</v>
      </c>
      <c r="F336" s="460">
        <f t="shared" si="37"/>
        <v>950</v>
      </c>
      <c r="G336" s="430">
        <f t="shared" si="38"/>
        <v>950</v>
      </c>
      <c r="H336" s="460">
        <v>950</v>
      </c>
      <c r="I336" s="460">
        <v>0</v>
      </c>
      <c r="J336" s="460">
        <v>0</v>
      </c>
      <c r="K336" s="460">
        <v>0</v>
      </c>
      <c r="L336" s="460">
        <v>0</v>
      </c>
      <c r="M336" s="445">
        <f t="shared" si="35"/>
        <v>0</v>
      </c>
      <c r="N336" s="460">
        <v>47</v>
      </c>
      <c r="O336" s="445">
        <f t="shared" si="33"/>
        <v>0</v>
      </c>
      <c r="P336" s="444">
        <f t="shared" si="34"/>
        <v>-47</v>
      </c>
      <c r="Q336" s="463"/>
      <c r="R336" s="453">
        <f t="shared" si="36"/>
        <v>2850</v>
      </c>
    </row>
    <row r="337" ht="30" hidden="1" customHeight="1" spans="1:18">
      <c r="A337" s="426">
        <v>2040210</v>
      </c>
      <c r="B337" s="432"/>
      <c r="C337" s="432"/>
      <c r="D337" s="432" t="s">
        <v>260</v>
      </c>
      <c r="E337" s="433" t="s">
        <v>429</v>
      </c>
      <c r="F337" s="460">
        <f t="shared" si="37"/>
        <v>0</v>
      </c>
      <c r="G337" s="430">
        <f t="shared" si="38"/>
        <v>0</v>
      </c>
      <c r="H337" s="460">
        <v>0</v>
      </c>
      <c r="I337" s="460">
        <v>0</v>
      </c>
      <c r="J337" s="460">
        <v>0</v>
      </c>
      <c r="K337" s="460">
        <v>0</v>
      </c>
      <c r="L337" s="460">
        <v>0</v>
      </c>
      <c r="M337" s="445">
        <f t="shared" si="35"/>
        <v>0</v>
      </c>
      <c r="N337" s="460">
        <v>0</v>
      </c>
      <c r="O337" s="445">
        <f t="shared" ref="O337:O400" si="39">IF(N337=0,0,L337/N337)</f>
        <v>0</v>
      </c>
      <c r="P337" s="444">
        <f t="shared" ref="P337:P400" si="40">L337-N337</f>
        <v>0</v>
      </c>
      <c r="Q337" s="463"/>
      <c r="R337" s="453">
        <f t="shared" si="36"/>
        <v>0</v>
      </c>
    </row>
    <row r="338" ht="30" customHeight="1" spans="1:18">
      <c r="A338" s="426">
        <v>2040211</v>
      </c>
      <c r="B338" s="432"/>
      <c r="C338" s="432"/>
      <c r="D338" s="432" t="s">
        <v>269</v>
      </c>
      <c r="E338" s="433" t="s">
        <v>430</v>
      </c>
      <c r="F338" s="460">
        <f t="shared" si="37"/>
        <v>4302</v>
      </c>
      <c r="G338" s="430">
        <f t="shared" si="38"/>
        <v>4302</v>
      </c>
      <c r="H338" s="460">
        <v>1000</v>
      </c>
      <c r="I338" s="460">
        <v>3302</v>
      </c>
      <c r="J338" s="460">
        <v>0</v>
      </c>
      <c r="K338" s="460">
        <v>0</v>
      </c>
      <c r="L338" s="460">
        <v>1877</v>
      </c>
      <c r="M338" s="445">
        <f t="shared" si="35"/>
        <v>0.436308693630869</v>
      </c>
      <c r="N338" s="460">
        <v>2853</v>
      </c>
      <c r="O338" s="445">
        <f t="shared" si="39"/>
        <v>0.657903960743077</v>
      </c>
      <c r="P338" s="444">
        <f t="shared" si="40"/>
        <v>-976</v>
      </c>
      <c r="Q338" s="463"/>
      <c r="R338" s="453">
        <f t="shared" si="36"/>
        <v>13359.0942126544</v>
      </c>
    </row>
    <row r="339" ht="30" customHeight="1" spans="1:18">
      <c r="A339" s="426">
        <v>2040212</v>
      </c>
      <c r="B339" s="432"/>
      <c r="C339" s="432"/>
      <c r="D339" s="432" t="s">
        <v>271</v>
      </c>
      <c r="E339" s="433" t="s">
        <v>431</v>
      </c>
      <c r="F339" s="460">
        <f t="shared" si="37"/>
        <v>23436.3</v>
      </c>
      <c r="G339" s="430">
        <f t="shared" si="38"/>
        <v>23436.3</v>
      </c>
      <c r="H339" s="460">
        <v>23436.3</v>
      </c>
      <c r="I339" s="460">
        <v>0</v>
      </c>
      <c r="J339" s="460">
        <v>0</v>
      </c>
      <c r="K339" s="460">
        <v>0</v>
      </c>
      <c r="L339" s="460">
        <v>25219</v>
      </c>
      <c r="M339" s="445">
        <f t="shared" si="35"/>
        <v>1.07606576123364</v>
      </c>
      <c r="N339" s="460">
        <v>16790</v>
      </c>
      <c r="O339" s="445">
        <f t="shared" si="39"/>
        <v>1.50202501488982</v>
      </c>
      <c r="P339" s="444">
        <f t="shared" si="40"/>
        <v>8429</v>
      </c>
      <c r="Q339" s="463"/>
      <c r="R339" s="453">
        <f t="shared" si="36"/>
        <v>120749.478090776</v>
      </c>
    </row>
    <row r="340" ht="30" customHeight="1" spans="1:18">
      <c r="A340" s="426">
        <v>2040213</v>
      </c>
      <c r="B340" s="432"/>
      <c r="C340" s="432"/>
      <c r="D340" s="432" t="s">
        <v>279</v>
      </c>
      <c r="E340" s="433" t="s">
        <v>432</v>
      </c>
      <c r="F340" s="460">
        <f t="shared" si="37"/>
        <v>2457</v>
      </c>
      <c r="G340" s="430">
        <f t="shared" si="38"/>
        <v>2457</v>
      </c>
      <c r="H340" s="460">
        <v>2457</v>
      </c>
      <c r="I340" s="460">
        <v>0</v>
      </c>
      <c r="J340" s="460">
        <v>0</v>
      </c>
      <c r="K340" s="460">
        <v>0</v>
      </c>
      <c r="L340" s="460">
        <v>0</v>
      </c>
      <c r="M340" s="445">
        <f t="shared" si="35"/>
        <v>0</v>
      </c>
      <c r="N340" s="460">
        <v>0</v>
      </c>
      <c r="O340" s="445">
        <f t="shared" si="39"/>
        <v>0</v>
      </c>
      <c r="P340" s="444">
        <f t="shared" si="40"/>
        <v>0</v>
      </c>
      <c r="Q340" s="463"/>
      <c r="R340" s="453">
        <f t="shared" si="36"/>
        <v>7371</v>
      </c>
    </row>
    <row r="341" ht="30" hidden="1" customHeight="1" spans="1:18">
      <c r="A341" s="426">
        <v>2040214</v>
      </c>
      <c r="B341" s="432"/>
      <c r="C341" s="432"/>
      <c r="D341" s="432" t="s">
        <v>287</v>
      </c>
      <c r="E341" s="433" t="s">
        <v>433</v>
      </c>
      <c r="F341" s="460">
        <f t="shared" si="37"/>
        <v>0</v>
      </c>
      <c r="G341" s="430">
        <f t="shared" si="38"/>
        <v>0</v>
      </c>
      <c r="H341" s="460">
        <v>0</v>
      </c>
      <c r="I341" s="460">
        <v>0</v>
      </c>
      <c r="J341" s="460">
        <v>0</v>
      </c>
      <c r="K341" s="460">
        <v>0</v>
      </c>
      <c r="L341" s="460">
        <v>0</v>
      </c>
      <c r="M341" s="445">
        <f t="shared" si="35"/>
        <v>0</v>
      </c>
      <c r="N341" s="460">
        <v>0</v>
      </c>
      <c r="O341" s="445">
        <f t="shared" si="39"/>
        <v>0</v>
      </c>
      <c r="P341" s="444">
        <f t="shared" si="40"/>
        <v>0</v>
      </c>
      <c r="Q341" s="463"/>
      <c r="R341" s="453">
        <f t="shared" si="36"/>
        <v>0</v>
      </c>
    </row>
    <row r="342" ht="30" customHeight="1" spans="1:18">
      <c r="A342" s="426">
        <v>2040215</v>
      </c>
      <c r="B342" s="432"/>
      <c r="C342" s="432"/>
      <c r="D342" s="432" t="s">
        <v>296</v>
      </c>
      <c r="E342" s="433" t="s">
        <v>434</v>
      </c>
      <c r="F342" s="460">
        <f t="shared" si="37"/>
        <v>6743</v>
      </c>
      <c r="G342" s="430">
        <f t="shared" si="38"/>
        <v>6743</v>
      </c>
      <c r="H342" s="460">
        <v>6743</v>
      </c>
      <c r="I342" s="460">
        <v>0</v>
      </c>
      <c r="J342" s="460">
        <v>0</v>
      </c>
      <c r="K342" s="460">
        <v>0</v>
      </c>
      <c r="L342" s="460">
        <v>1556</v>
      </c>
      <c r="M342" s="445">
        <f t="shared" si="35"/>
        <v>0.23075782292748</v>
      </c>
      <c r="N342" s="460">
        <v>4263</v>
      </c>
      <c r="O342" s="445">
        <f t="shared" si="39"/>
        <v>0.365001172882946</v>
      </c>
      <c r="P342" s="444">
        <f t="shared" si="40"/>
        <v>-2707</v>
      </c>
      <c r="Q342" s="463"/>
      <c r="R342" s="453">
        <f t="shared" si="36"/>
        <v>23341.5957589958</v>
      </c>
    </row>
    <row r="343" ht="30" hidden="1" customHeight="1" spans="1:18">
      <c r="A343" s="426">
        <v>2040216</v>
      </c>
      <c r="B343" s="432"/>
      <c r="C343" s="432"/>
      <c r="D343" s="432" t="s">
        <v>435</v>
      </c>
      <c r="E343" s="433" t="s">
        <v>436</v>
      </c>
      <c r="F343" s="460">
        <f t="shared" si="37"/>
        <v>0</v>
      </c>
      <c r="G343" s="430">
        <f t="shared" si="38"/>
        <v>0</v>
      </c>
      <c r="H343" s="460">
        <v>0</v>
      </c>
      <c r="I343" s="460">
        <v>0</v>
      </c>
      <c r="J343" s="460">
        <v>0</v>
      </c>
      <c r="K343" s="460">
        <v>0</v>
      </c>
      <c r="L343" s="460">
        <v>0</v>
      </c>
      <c r="M343" s="445">
        <f t="shared" si="35"/>
        <v>0</v>
      </c>
      <c r="N343" s="460">
        <v>0</v>
      </c>
      <c r="O343" s="445">
        <f t="shared" si="39"/>
        <v>0</v>
      </c>
      <c r="P343" s="444">
        <f t="shared" si="40"/>
        <v>0</v>
      </c>
      <c r="Q343" s="463"/>
      <c r="R343" s="453">
        <f t="shared" si="36"/>
        <v>0</v>
      </c>
    </row>
    <row r="344" ht="30" customHeight="1" spans="1:18">
      <c r="A344" s="426">
        <v>2040217</v>
      </c>
      <c r="B344" s="432"/>
      <c r="C344" s="432"/>
      <c r="D344" s="432" t="s">
        <v>302</v>
      </c>
      <c r="E344" s="433" t="s">
        <v>437</v>
      </c>
      <c r="F344" s="460">
        <f t="shared" si="37"/>
        <v>1825.8</v>
      </c>
      <c r="G344" s="430">
        <f t="shared" si="38"/>
        <v>1825.8</v>
      </c>
      <c r="H344" s="460">
        <v>1825.8</v>
      </c>
      <c r="I344" s="460">
        <v>0</v>
      </c>
      <c r="J344" s="460">
        <v>0</v>
      </c>
      <c r="K344" s="460">
        <v>0</v>
      </c>
      <c r="L344" s="460">
        <v>349</v>
      </c>
      <c r="M344" s="445">
        <f t="shared" si="35"/>
        <v>0.191149085332457</v>
      </c>
      <c r="N344" s="460">
        <v>4</v>
      </c>
      <c r="O344" s="445">
        <f t="shared" si="39"/>
        <v>87.25</v>
      </c>
      <c r="P344" s="444">
        <f t="shared" si="40"/>
        <v>345</v>
      </c>
      <c r="Q344" s="463"/>
      <c r="R344" s="453">
        <f t="shared" si="36"/>
        <v>6262.84114908533</v>
      </c>
    </row>
    <row r="345" ht="30" hidden="1" customHeight="1" spans="1:18">
      <c r="A345" s="426">
        <v>2040218</v>
      </c>
      <c r="B345" s="432"/>
      <c r="C345" s="432"/>
      <c r="D345" s="432" t="s">
        <v>438</v>
      </c>
      <c r="E345" s="433" t="s">
        <v>439</v>
      </c>
      <c r="F345" s="460">
        <f t="shared" si="37"/>
        <v>0</v>
      </c>
      <c r="G345" s="430">
        <f t="shared" si="38"/>
        <v>0</v>
      </c>
      <c r="H345" s="460">
        <v>0</v>
      </c>
      <c r="I345" s="460">
        <v>0</v>
      </c>
      <c r="J345" s="460">
        <v>0</v>
      </c>
      <c r="K345" s="460">
        <v>0</v>
      </c>
      <c r="L345" s="460">
        <v>0</v>
      </c>
      <c r="M345" s="445">
        <f t="shared" si="35"/>
        <v>0</v>
      </c>
      <c r="N345" s="460">
        <v>0</v>
      </c>
      <c r="O345" s="445">
        <f t="shared" si="39"/>
        <v>0</v>
      </c>
      <c r="P345" s="444">
        <f t="shared" si="40"/>
        <v>0</v>
      </c>
      <c r="Q345" s="463"/>
      <c r="R345" s="453">
        <f t="shared" si="36"/>
        <v>0</v>
      </c>
    </row>
    <row r="346" ht="30" customHeight="1" spans="1:18">
      <c r="A346" s="426">
        <v>2040219</v>
      </c>
      <c r="B346" s="432"/>
      <c r="C346" s="432"/>
      <c r="D346" s="432" t="s">
        <v>440</v>
      </c>
      <c r="E346" s="433" t="s">
        <v>238</v>
      </c>
      <c r="F346" s="460">
        <f t="shared" si="37"/>
        <v>2199</v>
      </c>
      <c r="G346" s="430">
        <f t="shared" si="38"/>
        <v>2199</v>
      </c>
      <c r="H346" s="460">
        <v>2199</v>
      </c>
      <c r="I346" s="460">
        <v>0</v>
      </c>
      <c r="J346" s="460">
        <v>0</v>
      </c>
      <c r="K346" s="460">
        <v>0</v>
      </c>
      <c r="L346" s="460">
        <v>0</v>
      </c>
      <c r="M346" s="445">
        <f t="shared" si="35"/>
        <v>0</v>
      </c>
      <c r="N346" s="460">
        <v>0</v>
      </c>
      <c r="O346" s="445">
        <f t="shared" si="39"/>
        <v>0</v>
      </c>
      <c r="P346" s="444">
        <f t="shared" si="40"/>
        <v>0</v>
      </c>
      <c r="Q346" s="463"/>
      <c r="R346" s="453">
        <f t="shared" si="36"/>
        <v>6597</v>
      </c>
    </row>
    <row r="347" ht="30" customHeight="1" spans="1:18">
      <c r="A347" s="426">
        <v>2040250</v>
      </c>
      <c r="B347" s="432"/>
      <c r="C347" s="432"/>
      <c r="D347" s="432" t="s">
        <v>202</v>
      </c>
      <c r="E347" s="433" t="s">
        <v>203</v>
      </c>
      <c r="F347" s="460">
        <f t="shared" si="37"/>
        <v>0</v>
      </c>
      <c r="G347" s="430">
        <f t="shared" si="38"/>
        <v>0</v>
      </c>
      <c r="H347" s="460">
        <v>0</v>
      </c>
      <c r="I347" s="460">
        <v>0</v>
      </c>
      <c r="J347" s="460">
        <v>0</v>
      </c>
      <c r="K347" s="460">
        <v>0</v>
      </c>
      <c r="L347" s="460">
        <v>57</v>
      </c>
      <c r="M347" s="445">
        <f t="shared" si="35"/>
        <v>0</v>
      </c>
      <c r="N347" s="460">
        <v>126</v>
      </c>
      <c r="O347" s="445">
        <f t="shared" si="39"/>
        <v>0.452380952380952</v>
      </c>
      <c r="P347" s="444">
        <f t="shared" si="40"/>
        <v>-69</v>
      </c>
      <c r="Q347" s="463"/>
      <c r="R347" s="453">
        <f t="shared" si="36"/>
        <v>114.452380952381</v>
      </c>
    </row>
    <row r="348" ht="30" customHeight="1" spans="1:18">
      <c r="A348" s="426">
        <v>2040299</v>
      </c>
      <c r="B348" s="432"/>
      <c r="C348" s="432"/>
      <c r="D348" s="432" t="s">
        <v>204</v>
      </c>
      <c r="E348" s="433" t="s">
        <v>441</v>
      </c>
      <c r="F348" s="460">
        <f t="shared" si="37"/>
        <v>1818</v>
      </c>
      <c r="G348" s="430">
        <f t="shared" si="38"/>
        <v>1818</v>
      </c>
      <c r="H348" s="460">
        <v>1818</v>
      </c>
      <c r="I348" s="460">
        <v>0</v>
      </c>
      <c r="J348" s="460">
        <v>0</v>
      </c>
      <c r="K348" s="460">
        <v>0</v>
      </c>
      <c r="L348" s="460">
        <v>1948</v>
      </c>
      <c r="M348" s="445">
        <f t="shared" si="35"/>
        <v>1.07150715071507</v>
      </c>
      <c r="N348" s="460">
        <v>1753</v>
      </c>
      <c r="O348" s="445">
        <f t="shared" si="39"/>
        <v>1.11123787792356</v>
      </c>
      <c r="P348" s="444">
        <f t="shared" si="40"/>
        <v>195</v>
      </c>
      <c r="Q348" s="463"/>
      <c r="R348" s="453">
        <f t="shared" si="36"/>
        <v>9352.18274502864</v>
      </c>
    </row>
    <row r="349" ht="30" customHeight="1" spans="1:18">
      <c r="A349" s="426">
        <v>20403</v>
      </c>
      <c r="B349" s="427" t="s">
        <v>89</v>
      </c>
      <c r="C349" s="427" t="s">
        <v>188</v>
      </c>
      <c r="D349" s="428"/>
      <c r="E349" s="429" t="s">
        <v>442</v>
      </c>
      <c r="F349" s="460">
        <f t="shared" si="37"/>
        <v>17953</v>
      </c>
      <c r="G349" s="430">
        <f t="shared" si="38"/>
        <v>17953</v>
      </c>
      <c r="H349" s="460">
        <v>17953</v>
      </c>
      <c r="I349" s="460">
        <v>0</v>
      </c>
      <c r="J349" s="460">
        <v>0</v>
      </c>
      <c r="K349" s="460">
        <v>0</v>
      </c>
      <c r="L349" s="460">
        <v>19123</v>
      </c>
      <c r="M349" s="445">
        <f t="shared" si="35"/>
        <v>1.06517016654598</v>
      </c>
      <c r="N349" s="460">
        <v>12355</v>
      </c>
      <c r="O349" s="445">
        <f t="shared" si="39"/>
        <v>1.54779441521651</v>
      </c>
      <c r="P349" s="444">
        <f t="shared" si="40"/>
        <v>6768</v>
      </c>
      <c r="Q349" s="463"/>
      <c r="R349" s="453">
        <f t="shared" si="36"/>
        <v>92107.6129645818</v>
      </c>
    </row>
    <row r="350" ht="30" customHeight="1" spans="1:18">
      <c r="A350" s="426">
        <v>2040301</v>
      </c>
      <c r="B350" s="427"/>
      <c r="C350" s="427"/>
      <c r="D350" s="427" t="s">
        <v>183</v>
      </c>
      <c r="E350" s="429" t="s">
        <v>185</v>
      </c>
      <c r="F350" s="460">
        <f t="shared" si="37"/>
        <v>12349.3</v>
      </c>
      <c r="G350" s="430">
        <f t="shared" si="38"/>
        <v>12349.3</v>
      </c>
      <c r="H350" s="460">
        <v>12349.3</v>
      </c>
      <c r="I350" s="460">
        <v>0</v>
      </c>
      <c r="J350" s="460">
        <v>0</v>
      </c>
      <c r="K350" s="460">
        <v>0</v>
      </c>
      <c r="L350" s="460">
        <v>14915</v>
      </c>
      <c r="M350" s="445">
        <f t="shared" si="35"/>
        <v>1.20776076376799</v>
      </c>
      <c r="N350" s="460">
        <v>11321</v>
      </c>
      <c r="O350" s="445">
        <f t="shared" si="39"/>
        <v>1.31746312163236</v>
      </c>
      <c r="P350" s="444">
        <f t="shared" si="40"/>
        <v>3594</v>
      </c>
      <c r="Q350" s="463"/>
      <c r="R350" s="453">
        <f t="shared" si="36"/>
        <v>66880.4252238854</v>
      </c>
    </row>
    <row r="351" ht="30" customHeight="1" spans="1:18">
      <c r="A351" s="426">
        <v>2040302</v>
      </c>
      <c r="B351" s="427"/>
      <c r="C351" s="427"/>
      <c r="D351" s="427" t="s">
        <v>186</v>
      </c>
      <c r="E351" s="429" t="s">
        <v>187</v>
      </c>
      <c r="F351" s="460">
        <f t="shared" si="37"/>
        <v>3728.7</v>
      </c>
      <c r="G351" s="430">
        <f t="shared" si="38"/>
        <v>3728.7</v>
      </c>
      <c r="H351" s="460">
        <v>3728.7</v>
      </c>
      <c r="I351" s="460">
        <v>0</v>
      </c>
      <c r="J351" s="460">
        <v>0</v>
      </c>
      <c r="K351" s="460">
        <v>0</v>
      </c>
      <c r="L351" s="460">
        <v>2933</v>
      </c>
      <c r="M351" s="445">
        <f t="shared" si="35"/>
        <v>0.786601228310135</v>
      </c>
      <c r="N351" s="460">
        <v>225</v>
      </c>
      <c r="O351" s="445">
        <f t="shared" si="39"/>
        <v>13.0355555555556</v>
      </c>
      <c r="P351" s="444">
        <f t="shared" si="40"/>
        <v>2708</v>
      </c>
      <c r="Q351" s="463"/>
      <c r="R351" s="453">
        <f t="shared" si="36"/>
        <v>17065.9221567839</v>
      </c>
    </row>
    <row r="352" ht="30" hidden="1" customHeight="1" spans="1:18">
      <c r="A352" s="426">
        <v>2040303</v>
      </c>
      <c r="B352" s="427"/>
      <c r="C352" s="427"/>
      <c r="D352" s="427" t="s">
        <v>188</v>
      </c>
      <c r="E352" s="429" t="s">
        <v>189</v>
      </c>
      <c r="F352" s="460">
        <f t="shared" si="37"/>
        <v>0</v>
      </c>
      <c r="G352" s="430">
        <f t="shared" si="38"/>
        <v>0</v>
      </c>
      <c r="H352" s="460">
        <v>0</v>
      </c>
      <c r="I352" s="460">
        <v>0</v>
      </c>
      <c r="J352" s="460">
        <v>0</v>
      </c>
      <c r="K352" s="460">
        <v>0</v>
      </c>
      <c r="L352" s="460">
        <v>0</v>
      </c>
      <c r="M352" s="445">
        <f t="shared" si="35"/>
        <v>0</v>
      </c>
      <c r="N352" s="460">
        <v>0</v>
      </c>
      <c r="O352" s="445">
        <f t="shared" si="39"/>
        <v>0</v>
      </c>
      <c r="P352" s="444">
        <f t="shared" si="40"/>
        <v>0</v>
      </c>
      <c r="Q352" s="463"/>
      <c r="R352" s="453">
        <f t="shared" si="36"/>
        <v>0</v>
      </c>
    </row>
    <row r="353" ht="30" customHeight="1" spans="1:18">
      <c r="A353" s="426">
        <v>2040304</v>
      </c>
      <c r="B353" s="427"/>
      <c r="C353" s="427"/>
      <c r="D353" s="427" t="s">
        <v>190</v>
      </c>
      <c r="E353" s="429" t="s">
        <v>443</v>
      </c>
      <c r="F353" s="460">
        <f t="shared" si="37"/>
        <v>1275</v>
      </c>
      <c r="G353" s="430">
        <f t="shared" si="38"/>
        <v>1275</v>
      </c>
      <c r="H353" s="460">
        <v>1275</v>
      </c>
      <c r="I353" s="460">
        <v>0</v>
      </c>
      <c r="J353" s="460">
        <v>0</v>
      </c>
      <c r="K353" s="460">
        <v>0</v>
      </c>
      <c r="L353" s="460">
        <v>1275</v>
      </c>
      <c r="M353" s="445">
        <f t="shared" si="35"/>
        <v>1</v>
      </c>
      <c r="N353" s="460">
        <v>809</v>
      </c>
      <c r="O353" s="445">
        <f t="shared" si="39"/>
        <v>1.57601977750309</v>
      </c>
      <c r="P353" s="444">
        <f t="shared" si="40"/>
        <v>466</v>
      </c>
      <c r="Q353" s="463"/>
      <c r="R353" s="453">
        <f t="shared" si="36"/>
        <v>6377.5760197775</v>
      </c>
    </row>
    <row r="354" ht="30" hidden="1" customHeight="1" spans="1:18">
      <c r="A354" s="426">
        <v>2040350</v>
      </c>
      <c r="B354" s="427"/>
      <c r="C354" s="427"/>
      <c r="D354" s="427" t="s">
        <v>202</v>
      </c>
      <c r="E354" s="429" t="s">
        <v>203</v>
      </c>
      <c r="F354" s="460">
        <f t="shared" si="37"/>
        <v>0</v>
      </c>
      <c r="G354" s="430">
        <f t="shared" si="38"/>
        <v>0</v>
      </c>
      <c r="H354" s="460">
        <v>0</v>
      </c>
      <c r="I354" s="460">
        <v>0</v>
      </c>
      <c r="J354" s="460">
        <v>0</v>
      </c>
      <c r="K354" s="460">
        <v>0</v>
      </c>
      <c r="L354" s="460">
        <v>0</v>
      </c>
      <c r="M354" s="445">
        <f t="shared" si="35"/>
        <v>0</v>
      </c>
      <c r="N354" s="460">
        <v>0</v>
      </c>
      <c r="O354" s="445">
        <f t="shared" si="39"/>
        <v>0</v>
      </c>
      <c r="P354" s="444">
        <f t="shared" si="40"/>
        <v>0</v>
      </c>
      <c r="Q354" s="463"/>
      <c r="R354" s="453">
        <f t="shared" si="36"/>
        <v>0</v>
      </c>
    </row>
    <row r="355" ht="30" customHeight="1" spans="1:18">
      <c r="A355" s="426">
        <v>2040399</v>
      </c>
      <c r="B355" s="427"/>
      <c r="C355" s="427"/>
      <c r="D355" s="427" t="s">
        <v>204</v>
      </c>
      <c r="E355" s="429" t="s">
        <v>444</v>
      </c>
      <c r="F355" s="460">
        <f t="shared" si="37"/>
        <v>600</v>
      </c>
      <c r="G355" s="430">
        <f t="shared" si="38"/>
        <v>600</v>
      </c>
      <c r="H355" s="460">
        <v>600</v>
      </c>
      <c r="I355" s="460">
        <v>0</v>
      </c>
      <c r="J355" s="460">
        <v>0</v>
      </c>
      <c r="K355" s="460">
        <v>0</v>
      </c>
      <c r="L355" s="460">
        <v>0</v>
      </c>
      <c r="M355" s="445">
        <f t="shared" si="35"/>
        <v>0</v>
      </c>
      <c r="N355" s="460">
        <v>0</v>
      </c>
      <c r="O355" s="445">
        <f t="shared" si="39"/>
        <v>0</v>
      </c>
      <c r="P355" s="444">
        <f t="shared" si="40"/>
        <v>0</v>
      </c>
      <c r="Q355" s="463"/>
      <c r="R355" s="453">
        <f t="shared" si="36"/>
        <v>1800</v>
      </c>
    </row>
    <row r="356" ht="30" customHeight="1" spans="1:18">
      <c r="A356" s="426">
        <v>20404</v>
      </c>
      <c r="B356" s="427" t="s">
        <v>89</v>
      </c>
      <c r="C356" s="427" t="s">
        <v>190</v>
      </c>
      <c r="D356" s="428"/>
      <c r="E356" s="429" t="s">
        <v>445</v>
      </c>
      <c r="F356" s="460">
        <f t="shared" si="37"/>
        <v>13140.78</v>
      </c>
      <c r="G356" s="430">
        <f t="shared" si="38"/>
        <v>13140.78</v>
      </c>
      <c r="H356" s="460">
        <v>12660.78</v>
      </c>
      <c r="I356" s="460">
        <v>0</v>
      </c>
      <c r="J356" s="460">
        <v>480</v>
      </c>
      <c r="K356" s="460">
        <v>0</v>
      </c>
      <c r="L356" s="460">
        <v>8558</v>
      </c>
      <c r="M356" s="445">
        <f t="shared" si="35"/>
        <v>0.651255100534367</v>
      </c>
      <c r="N356" s="460">
        <v>11793</v>
      </c>
      <c r="O356" s="445">
        <f t="shared" si="39"/>
        <v>0.72568472822861</v>
      </c>
      <c r="P356" s="444">
        <f t="shared" si="40"/>
        <v>-3235</v>
      </c>
      <c r="Q356" s="463"/>
      <c r="R356" s="453">
        <f t="shared" si="36"/>
        <v>56059.7169398288</v>
      </c>
    </row>
    <row r="357" ht="30" customHeight="1" spans="1:18">
      <c r="A357" s="426">
        <v>2040401</v>
      </c>
      <c r="B357" s="427"/>
      <c r="C357" s="427"/>
      <c r="D357" s="427" t="s">
        <v>183</v>
      </c>
      <c r="E357" s="429" t="s">
        <v>185</v>
      </c>
      <c r="F357" s="460">
        <f t="shared" si="37"/>
        <v>7418.98</v>
      </c>
      <c r="G357" s="430">
        <f t="shared" si="38"/>
        <v>7418.98</v>
      </c>
      <c r="H357" s="460">
        <v>7418.98</v>
      </c>
      <c r="I357" s="460">
        <v>0</v>
      </c>
      <c r="J357" s="460">
        <v>0</v>
      </c>
      <c r="K357" s="460">
        <v>0</v>
      </c>
      <c r="L357" s="460">
        <v>6029</v>
      </c>
      <c r="M357" s="445">
        <f t="shared" si="35"/>
        <v>0.812645404085198</v>
      </c>
      <c r="N357" s="460">
        <v>5635</v>
      </c>
      <c r="O357" s="445">
        <f t="shared" si="39"/>
        <v>1.06992014196983</v>
      </c>
      <c r="P357" s="444">
        <f t="shared" si="40"/>
        <v>394</v>
      </c>
      <c r="Q357" s="463"/>
      <c r="R357" s="453">
        <f t="shared" si="36"/>
        <v>34316.8225655461</v>
      </c>
    </row>
    <row r="358" ht="30" customHeight="1" spans="1:18">
      <c r="A358" s="426">
        <v>2040402</v>
      </c>
      <c r="B358" s="427"/>
      <c r="C358" s="427"/>
      <c r="D358" s="427" t="s">
        <v>186</v>
      </c>
      <c r="E358" s="429" t="s">
        <v>187</v>
      </c>
      <c r="F358" s="460">
        <f t="shared" si="37"/>
        <v>4394.8</v>
      </c>
      <c r="G358" s="430">
        <f t="shared" si="38"/>
        <v>4394.8</v>
      </c>
      <c r="H358" s="460">
        <v>3914.8</v>
      </c>
      <c r="I358" s="460">
        <v>0</v>
      </c>
      <c r="J358" s="460">
        <v>480</v>
      </c>
      <c r="K358" s="460">
        <v>0</v>
      </c>
      <c r="L358" s="460">
        <v>1441</v>
      </c>
      <c r="M358" s="445">
        <f t="shared" si="35"/>
        <v>0.327887503413125</v>
      </c>
      <c r="N358" s="460">
        <v>1358</v>
      </c>
      <c r="O358" s="445">
        <f t="shared" si="39"/>
        <v>1.06111929307806</v>
      </c>
      <c r="P358" s="444">
        <f t="shared" si="40"/>
        <v>83</v>
      </c>
      <c r="Q358" s="463"/>
      <c r="R358" s="453">
        <f t="shared" si="36"/>
        <v>15587.7890067965</v>
      </c>
    </row>
    <row r="359" ht="30" hidden="1" customHeight="1" spans="1:18">
      <c r="A359" s="426">
        <v>2040403</v>
      </c>
      <c r="B359" s="427"/>
      <c r="C359" s="427"/>
      <c r="D359" s="427" t="s">
        <v>188</v>
      </c>
      <c r="E359" s="429" t="s">
        <v>189</v>
      </c>
      <c r="F359" s="460">
        <f t="shared" si="37"/>
        <v>0</v>
      </c>
      <c r="G359" s="430">
        <f t="shared" si="38"/>
        <v>0</v>
      </c>
      <c r="H359" s="460">
        <v>0</v>
      </c>
      <c r="I359" s="460">
        <v>0</v>
      </c>
      <c r="J359" s="460">
        <v>0</v>
      </c>
      <c r="K359" s="460">
        <v>0</v>
      </c>
      <c r="L359" s="460">
        <v>0</v>
      </c>
      <c r="M359" s="445">
        <f t="shared" si="35"/>
        <v>0</v>
      </c>
      <c r="N359" s="460">
        <v>0</v>
      </c>
      <c r="O359" s="445">
        <f t="shared" si="39"/>
        <v>0</v>
      </c>
      <c r="P359" s="444">
        <f t="shared" si="40"/>
        <v>0</v>
      </c>
      <c r="Q359" s="463"/>
      <c r="R359" s="453">
        <f t="shared" si="36"/>
        <v>0</v>
      </c>
    </row>
    <row r="360" ht="30" hidden="1" customHeight="1" spans="1:18">
      <c r="A360" s="426">
        <v>2040404</v>
      </c>
      <c r="B360" s="427"/>
      <c r="C360" s="427"/>
      <c r="D360" s="427" t="s">
        <v>190</v>
      </c>
      <c r="E360" s="429" t="s">
        <v>446</v>
      </c>
      <c r="F360" s="460">
        <f t="shared" si="37"/>
        <v>0</v>
      </c>
      <c r="G360" s="430">
        <f t="shared" si="38"/>
        <v>0</v>
      </c>
      <c r="H360" s="460">
        <v>0</v>
      </c>
      <c r="I360" s="460">
        <v>0</v>
      </c>
      <c r="J360" s="460">
        <v>0</v>
      </c>
      <c r="K360" s="460">
        <v>0</v>
      </c>
      <c r="L360" s="460">
        <v>0</v>
      </c>
      <c r="M360" s="445">
        <f t="shared" si="35"/>
        <v>0</v>
      </c>
      <c r="N360" s="460">
        <v>19</v>
      </c>
      <c r="O360" s="445">
        <f t="shared" si="39"/>
        <v>0</v>
      </c>
      <c r="P360" s="444">
        <f t="shared" si="40"/>
        <v>-19</v>
      </c>
      <c r="Q360" s="463"/>
      <c r="R360" s="453">
        <f t="shared" si="36"/>
        <v>0</v>
      </c>
    </row>
    <row r="361" ht="30" customHeight="1" spans="1:18">
      <c r="A361" s="426">
        <v>2040405</v>
      </c>
      <c r="B361" s="427"/>
      <c r="C361" s="427"/>
      <c r="D361" s="427" t="s">
        <v>192</v>
      </c>
      <c r="E361" s="429" t="s">
        <v>447</v>
      </c>
      <c r="F361" s="460">
        <f t="shared" si="37"/>
        <v>892</v>
      </c>
      <c r="G361" s="430">
        <f t="shared" si="38"/>
        <v>892</v>
      </c>
      <c r="H361" s="460">
        <v>892</v>
      </c>
      <c r="I361" s="460">
        <v>0</v>
      </c>
      <c r="J361" s="460">
        <v>0</v>
      </c>
      <c r="K361" s="460">
        <v>0</v>
      </c>
      <c r="L361" s="460">
        <v>765</v>
      </c>
      <c r="M361" s="445">
        <f t="shared" si="35"/>
        <v>0.85762331838565</v>
      </c>
      <c r="N361" s="460">
        <v>855</v>
      </c>
      <c r="O361" s="445">
        <f t="shared" si="39"/>
        <v>0.894736842105263</v>
      </c>
      <c r="P361" s="444">
        <f t="shared" si="40"/>
        <v>-90</v>
      </c>
      <c r="Q361" s="463"/>
      <c r="R361" s="453">
        <f t="shared" si="36"/>
        <v>4207.75236016049</v>
      </c>
    </row>
    <row r="362" ht="30" customHeight="1" spans="1:18">
      <c r="A362" s="426">
        <v>2040406</v>
      </c>
      <c r="B362" s="427"/>
      <c r="C362" s="427"/>
      <c r="D362" s="427" t="s">
        <v>194</v>
      </c>
      <c r="E362" s="429" t="s">
        <v>448</v>
      </c>
      <c r="F362" s="460">
        <f t="shared" si="37"/>
        <v>44</v>
      </c>
      <c r="G362" s="430">
        <f t="shared" si="38"/>
        <v>44</v>
      </c>
      <c r="H362" s="460">
        <v>44</v>
      </c>
      <c r="I362" s="460">
        <v>0</v>
      </c>
      <c r="J362" s="460">
        <v>0</v>
      </c>
      <c r="K362" s="460">
        <v>0</v>
      </c>
      <c r="L362" s="460">
        <v>30</v>
      </c>
      <c r="M362" s="445">
        <f t="shared" si="35"/>
        <v>0.681818181818182</v>
      </c>
      <c r="N362" s="460">
        <v>44</v>
      </c>
      <c r="O362" s="445">
        <f t="shared" si="39"/>
        <v>0.681818181818182</v>
      </c>
      <c r="P362" s="444">
        <f t="shared" si="40"/>
        <v>-14</v>
      </c>
      <c r="Q362" s="463"/>
      <c r="R362" s="453">
        <f t="shared" si="36"/>
        <v>193.363636363636</v>
      </c>
    </row>
    <row r="363" ht="30" customHeight="1" spans="1:18">
      <c r="A363" s="426">
        <v>2040407</v>
      </c>
      <c r="B363" s="427"/>
      <c r="C363" s="427"/>
      <c r="D363" s="427" t="s">
        <v>196</v>
      </c>
      <c r="E363" s="429" t="s">
        <v>449</v>
      </c>
      <c r="F363" s="460">
        <f t="shared" si="37"/>
        <v>175</v>
      </c>
      <c r="G363" s="430">
        <f t="shared" si="38"/>
        <v>175</v>
      </c>
      <c r="H363" s="460">
        <v>175</v>
      </c>
      <c r="I363" s="460">
        <v>0</v>
      </c>
      <c r="J363" s="460">
        <v>0</v>
      </c>
      <c r="K363" s="460">
        <v>0</v>
      </c>
      <c r="L363" s="460">
        <v>95</v>
      </c>
      <c r="M363" s="445">
        <f t="shared" si="35"/>
        <v>0.542857142857143</v>
      </c>
      <c r="N363" s="460">
        <v>175</v>
      </c>
      <c r="O363" s="445">
        <f t="shared" si="39"/>
        <v>0.542857142857143</v>
      </c>
      <c r="P363" s="444">
        <f t="shared" si="40"/>
        <v>-80</v>
      </c>
      <c r="Q363" s="463"/>
      <c r="R363" s="453">
        <f t="shared" si="36"/>
        <v>716.085714285714</v>
      </c>
    </row>
    <row r="364" ht="30" customHeight="1" spans="1:18">
      <c r="A364" s="426">
        <v>2040408</v>
      </c>
      <c r="B364" s="427"/>
      <c r="C364" s="427"/>
      <c r="D364" s="427" t="s">
        <v>198</v>
      </c>
      <c r="E364" s="429" t="s">
        <v>450</v>
      </c>
      <c r="F364" s="460">
        <f t="shared" si="37"/>
        <v>216</v>
      </c>
      <c r="G364" s="430">
        <f t="shared" si="38"/>
        <v>216</v>
      </c>
      <c r="H364" s="460">
        <v>216</v>
      </c>
      <c r="I364" s="460">
        <v>0</v>
      </c>
      <c r="J364" s="460">
        <v>0</v>
      </c>
      <c r="K364" s="460">
        <v>0</v>
      </c>
      <c r="L364" s="460">
        <v>172</v>
      </c>
      <c r="M364" s="445">
        <f t="shared" si="35"/>
        <v>0.796296296296296</v>
      </c>
      <c r="N364" s="460">
        <v>216</v>
      </c>
      <c r="O364" s="445">
        <f t="shared" si="39"/>
        <v>0.796296296296296</v>
      </c>
      <c r="P364" s="444">
        <f t="shared" si="40"/>
        <v>-44</v>
      </c>
      <c r="Q364" s="463"/>
      <c r="R364" s="453">
        <f t="shared" si="36"/>
        <v>993.592592592593</v>
      </c>
    </row>
    <row r="365" ht="30" hidden="1" customHeight="1" spans="1:18">
      <c r="A365" s="426">
        <v>2040409</v>
      </c>
      <c r="B365" s="427"/>
      <c r="C365" s="427"/>
      <c r="D365" s="427" t="s">
        <v>200</v>
      </c>
      <c r="E365" s="429" t="s">
        <v>451</v>
      </c>
      <c r="F365" s="460">
        <f t="shared" si="37"/>
        <v>0</v>
      </c>
      <c r="G365" s="430">
        <f t="shared" si="38"/>
        <v>0</v>
      </c>
      <c r="H365" s="460">
        <v>0</v>
      </c>
      <c r="I365" s="460">
        <v>0</v>
      </c>
      <c r="J365" s="460">
        <v>0</v>
      </c>
      <c r="K365" s="460">
        <v>0</v>
      </c>
      <c r="L365" s="460">
        <v>0</v>
      </c>
      <c r="M365" s="445">
        <f t="shared" si="35"/>
        <v>0</v>
      </c>
      <c r="N365" s="460">
        <v>0</v>
      </c>
      <c r="O365" s="445">
        <f t="shared" si="39"/>
        <v>0</v>
      </c>
      <c r="P365" s="444">
        <f t="shared" si="40"/>
        <v>0</v>
      </c>
      <c r="Q365" s="463"/>
      <c r="R365" s="453">
        <f t="shared" si="36"/>
        <v>0</v>
      </c>
    </row>
    <row r="366" ht="30" hidden="1" customHeight="1" spans="1:18">
      <c r="A366" s="426">
        <v>2040450</v>
      </c>
      <c r="B366" s="427"/>
      <c r="C366" s="427"/>
      <c r="D366" s="427" t="s">
        <v>202</v>
      </c>
      <c r="E366" s="429" t="s">
        <v>203</v>
      </c>
      <c r="F366" s="460">
        <f t="shared" si="37"/>
        <v>0</v>
      </c>
      <c r="G366" s="430">
        <f t="shared" si="38"/>
        <v>0</v>
      </c>
      <c r="H366" s="460">
        <v>0</v>
      </c>
      <c r="I366" s="460">
        <v>0</v>
      </c>
      <c r="J366" s="460">
        <v>0</v>
      </c>
      <c r="K366" s="460">
        <v>0</v>
      </c>
      <c r="L366" s="460">
        <v>0</v>
      </c>
      <c r="M366" s="445">
        <f t="shared" si="35"/>
        <v>0</v>
      </c>
      <c r="N366" s="460">
        <v>0</v>
      </c>
      <c r="O366" s="445">
        <f t="shared" si="39"/>
        <v>0</v>
      </c>
      <c r="P366" s="444">
        <f t="shared" si="40"/>
        <v>0</v>
      </c>
      <c r="Q366" s="463"/>
      <c r="R366" s="453">
        <f t="shared" si="36"/>
        <v>0</v>
      </c>
    </row>
    <row r="367" ht="30" customHeight="1" spans="1:18">
      <c r="A367" s="426">
        <v>2040499</v>
      </c>
      <c r="B367" s="427"/>
      <c r="C367" s="427"/>
      <c r="D367" s="427" t="s">
        <v>204</v>
      </c>
      <c r="E367" s="429" t="s">
        <v>452</v>
      </c>
      <c r="F367" s="460">
        <f t="shared" si="37"/>
        <v>0</v>
      </c>
      <c r="G367" s="430">
        <f t="shared" si="38"/>
        <v>0</v>
      </c>
      <c r="H367" s="460">
        <v>0</v>
      </c>
      <c r="I367" s="460">
        <v>0</v>
      </c>
      <c r="J367" s="460">
        <v>0</v>
      </c>
      <c r="K367" s="460">
        <v>0</v>
      </c>
      <c r="L367" s="460">
        <v>26</v>
      </c>
      <c r="M367" s="445">
        <f t="shared" si="35"/>
        <v>0</v>
      </c>
      <c r="N367" s="460">
        <v>3491</v>
      </c>
      <c r="O367" s="445">
        <f t="shared" si="39"/>
        <v>0.00744772271555428</v>
      </c>
      <c r="P367" s="444">
        <f t="shared" si="40"/>
        <v>-3465</v>
      </c>
      <c r="Q367" s="463"/>
      <c r="R367" s="453">
        <f t="shared" si="36"/>
        <v>52.0074477227154</v>
      </c>
    </row>
    <row r="368" ht="30" customHeight="1" spans="1:18">
      <c r="A368" s="426">
        <v>20405</v>
      </c>
      <c r="B368" s="427" t="s">
        <v>89</v>
      </c>
      <c r="C368" s="427" t="s">
        <v>192</v>
      </c>
      <c r="D368" s="428"/>
      <c r="E368" s="429" t="s">
        <v>453</v>
      </c>
      <c r="F368" s="460">
        <f t="shared" si="37"/>
        <v>13293.65</v>
      </c>
      <c r="G368" s="430">
        <f t="shared" si="38"/>
        <v>13293.65</v>
      </c>
      <c r="H368" s="460">
        <v>13293.65</v>
      </c>
      <c r="I368" s="460">
        <v>0</v>
      </c>
      <c r="J368" s="460">
        <v>0</v>
      </c>
      <c r="K368" s="460">
        <v>0</v>
      </c>
      <c r="L368" s="460">
        <v>12934</v>
      </c>
      <c r="M368" s="445">
        <f t="shared" si="35"/>
        <v>0.972945729728103</v>
      </c>
      <c r="N368" s="460">
        <v>7670</v>
      </c>
      <c r="O368" s="445">
        <f t="shared" si="39"/>
        <v>1.68631029986962</v>
      </c>
      <c r="P368" s="444">
        <f t="shared" si="40"/>
        <v>5264</v>
      </c>
      <c r="Q368" s="463"/>
      <c r="R368" s="453">
        <f t="shared" si="36"/>
        <v>65751.6092560296</v>
      </c>
    </row>
    <row r="369" ht="30" customHeight="1" spans="1:18">
      <c r="A369" s="426">
        <v>2040501</v>
      </c>
      <c r="B369" s="427"/>
      <c r="C369" s="427"/>
      <c r="D369" s="427" t="s">
        <v>183</v>
      </c>
      <c r="E369" s="429" t="s">
        <v>185</v>
      </c>
      <c r="F369" s="460">
        <f t="shared" si="37"/>
        <v>7133.65</v>
      </c>
      <c r="G369" s="430">
        <f t="shared" si="38"/>
        <v>7133.65</v>
      </c>
      <c r="H369" s="460">
        <v>7133.65</v>
      </c>
      <c r="I369" s="460">
        <v>0</v>
      </c>
      <c r="J369" s="460">
        <v>0</v>
      </c>
      <c r="K369" s="460">
        <v>0</v>
      </c>
      <c r="L369" s="460">
        <v>5739</v>
      </c>
      <c r="M369" s="445">
        <f t="shared" si="35"/>
        <v>0.804496996628654</v>
      </c>
      <c r="N369" s="460">
        <v>5296</v>
      </c>
      <c r="O369" s="445">
        <f t="shared" si="39"/>
        <v>1.08364803625378</v>
      </c>
      <c r="P369" s="444">
        <f t="shared" si="40"/>
        <v>443</v>
      </c>
      <c r="Q369" s="463"/>
      <c r="R369" s="453">
        <f t="shared" si="36"/>
        <v>32880.8381450329</v>
      </c>
    </row>
    <row r="370" ht="30" customHeight="1" spans="1:18">
      <c r="A370" s="426">
        <v>2040502</v>
      </c>
      <c r="B370" s="427"/>
      <c r="C370" s="427"/>
      <c r="D370" s="427" t="s">
        <v>186</v>
      </c>
      <c r="E370" s="429" t="s">
        <v>187</v>
      </c>
      <c r="F370" s="460">
        <f t="shared" si="37"/>
        <v>4160</v>
      </c>
      <c r="G370" s="430">
        <f t="shared" si="38"/>
        <v>4160</v>
      </c>
      <c r="H370" s="460">
        <v>4160</v>
      </c>
      <c r="I370" s="460">
        <v>0</v>
      </c>
      <c r="J370" s="460">
        <v>0</v>
      </c>
      <c r="K370" s="460">
        <v>0</v>
      </c>
      <c r="L370" s="460">
        <v>3339</v>
      </c>
      <c r="M370" s="445">
        <f t="shared" si="35"/>
        <v>0.802644230769231</v>
      </c>
      <c r="N370" s="460">
        <v>1724</v>
      </c>
      <c r="O370" s="445">
        <f t="shared" si="39"/>
        <v>1.93677494199536</v>
      </c>
      <c r="P370" s="444">
        <f t="shared" si="40"/>
        <v>1615</v>
      </c>
      <c r="Q370" s="463"/>
      <c r="R370" s="453">
        <f t="shared" si="36"/>
        <v>19160.7394191728</v>
      </c>
    </row>
    <row r="371" ht="30" hidden="1" customHeight="1" spans="1:18">
      <c r="A371" s="426">
        <v>2040503</v>
      </c>
      <c r="B371" s="427"/>
      <c r="C371" s="427"/>
      <c r="D371" s="427" t="s">
        <v>188</v>
      </c>
      <c r="E371" s="429" t="s">
        <v>189</v>
      </c>
      <c r="F371" s="460">
        <f t="shared" si="37"/>
        <v>0</v>
      </c>
      <c r="G371" s="430">
        <f t="shared" si="38"/>
        <v>0</v>
      </c>
      <c r="H371" s="460">
        <v>0</v>
      </c>
      <c r="I371" s="460">
        <v>0</v>
      </c>
      <c r="J371" s="460">
        <v>0</v>
      </c>
      <c r="K371" s="460">
        <v>0</v>
      </c>
      <c r="L371" s="460">
        <v>0</v>
      </c>
      <c r="M371" s="445">
        <f t="shared" si="35"/>
        <v>0</v>
      </c>
      <c r="N371" s="460">
        <v>0</v>
      </c>
      <c r="O371" s="445">
        <f t="shared" si="39"/>
        <v>0</v>
      </c>
      <c r="P371" s="444">
        <f t="shared" si="40"/>
        <v>0</v>
      </c>
      <c r="Q371" s="463"/>
      <c r="R371" s="453">
        <f t="shared" si="36"/>
        <v>0</v>
      </c>
    </row>
    <row r="372" ht="30" customHeight="1" spans="1:18">
      <c r="A372" s="426">
        <v>2040504</v>
      </c>
      <c r="B372" s="427"/>
      <c r="C372" s="427"/>
      <c r="D372" s="427" t="s">
        <v>190</v>
      </c>
      <c r="E372" s="429" t="s">
        <v>454</v>
      </c>
      <c r="F372" s="460">
        <f t="shared" si="37"/>
        <v>0</v>
      </c>
      <c r="G372" s="430">
        <f t="shared" si="38"/>
        <v>0</v>
      </c>
      <c r="H372" s="460">
        <v>0</v>
      </c>
      <c r="I372" s="460">
        <v>0</v>
      </c>
      <c r="J372" s="460">
        <v>0</v>
      </c>
      <c r="K372" s="460">
        <v>0</v>
      </c>
      <c r="L372" s="460">
        <v>460</v>
      </c>
      <c r="M372" s="445">
        <f t="shared" si="35"/>
        <v>0</v>
      </c>
      <c r="N372" s="460">
        <v>650</v>
      </c>
      <c r="O372" s="445">
        <f t="shared" si="39"/>
        <v>0.707692307692308</v>
      </c>
      <c r="P372" s="444">
        <f t="shared" si="40"/>
        <v>-190</v>
      </c>
      <c r="Q372" s="463"/>
      <c r="R372" s="453">
        <f t="shared" si="36"/>
        <v>920.707692307692</v>
      </c>
    </row>
    <row r="373" ht="30" hidden="1" customHeight="1" spans="1:18">
      <c r="A373" s="426">
        <v>2040505</v>
      </c>
      <c r="B373" s="427"/>
      <c r="C373" s="427"/>
      <c r="D373" s="427" t="s">
        <v>192</v>
      </c>
      <c r="E373" s="429" t="s">
        <v>455</v>
      </c>
      <c r="F373" s="460">
        <f t="shared" si="37"/>
        <v>0</v>
      </c>
      <c r="G373" s="430">
        <f t="shared" si="38"/>
        <v>0</v>
      </c>
      <c r="H373" s="460">
        <v>0</v>
      </c>
      <c r="I373" s="460">
        <v>0</v>
      </c>
      <c r="J373" s="460">
        <v>0</v>
      </c>
      <c r="K373" s="460">
        <v>0</v>
      </c>
      <c r="L373" s="460">
        <v>0</v>
      </c>
      <c r="M373" s="445">
        <f t="shared" si="35"/>
        <v>0</v>
      </c>
      <c r="N373" s="460">
        <v>0</v>
      </c>
      <c r="O373" s="445">
        <f t="shared" si="39"/>
        <v>0</v>
      </c>
      <c r="P373" s="444">
        <f t="shared" si="40"/>
        <v>0</v>
      </c>
      <c r="Q373" s="463"/>
      <c r="R373" s="453">
        <f t="shared" si="36"/>
        <v>0</v>
      </c>
    </row>
    <row r="374" ht="30" hidden="1" customHeight="1" spans="1:18">
      <c r="A374" s="426">
        <v>2040506</v>
      </c>
      <c r="B374" s="427"/>
      <c r="C374" s="427"/>
      <c r="D374" s="427" t="s">
        <v>194</v>
      </c>
      <c r="E374" s="429" t="s">
        <v>456</v>
      </c>
      <c r="F374" s="460">
        <f t="shared" si="37"/>
        <v>0</v>
      </c>
      <c r="G374" s="430">
        <f t="shared" si="38"/>
        <v>0</v>
      </c>
      <c r="H374" s="460">
        <v>0</v>
      </c>
      <c r="I374" s="460">
        <v>0</v>
      </c>
      <c r="J374" s="460">
        <v>0</v>
      </c>
      <c r="K374" s="460">
        <v>0</v>
      </c>
      <c r="L374" s="460">
        <v>0</v>
      </c>
      <c r="M374" s="445">
        <f t="shared" si="35"/>
        <v>0</v>
      </c>
      <c r="N374" s="460">
        <v>0</v>
      </c>
      <c r="O374" s="445">
        <f t="shared" si="39"/>
        <v>0</v>
      </c>
      <c r="P374" s="444">
        <f t="shared" si="40"/>
        <v>0</v>
      </c>
      <c r="Q374" s="463"/>
      <c r="R374" s="453">
        <f t="shared" si="36"/>
        <v>0</v>
      </c>
    </row>
    <row r="375" ht="30" hidden="1" customHeight="1" spans="1:18">
      <c r="A375" s="426">
        <v>2040550</v>
      </c>
      <c r="B375" s="427"/>
      <c r="C375" s="427"/>
      <c r="D375" s="427" t="s">
        <v>202</v>
      </c>
      <c r="E375" s="429" t="s">
        <v>203</v>
      </c>
      <c r="F375" s="460">
        <f t="shared" si="37"/>
        <v>0</v>
      </c>
      <c r="G375" s="430">
        <f t="shared" si="38"/>
        <v>0</v>
      </c>
      <c r="H375" s="460">
        <v>0</v>
      </c>
      <c r="I375" s="460">
        <v>0</v>
      </c>
      <c r="J375" s="460">
        <v>0</v>
      </c>
      <c r="K375" s="460">
        <v>0</v>
      </c>
      <c r="L375" s="460">
        <v>0</v>
      </c>
      <c r="M375" s="445">
        <f t="shared" si="35"/>
        <v>0</v>
      </c>
      <c r="N375" s="460">
        <v>0</v>
      </c>
      <c r="O375" s="445">
        <f t="shared" si="39"/>
        <v>0</v>
      </c>
      <c r="P375" s="444">
        <f t="shared" si="40"/>
        <v>0</v>
      </c>
      <c r="Q375" s="463"/>
      <c r="R375" s="453">
        <f t="shared" si="36"/>
        <v>0</v>
      </c>
    </row>
    <row r="376" ht="30" customHeight="1" spans="1:18">
      <c r="A376" s="426">
        <v>2040599</v>
      </c>
      <c r="B376" s="427"/>
      <c r="C376" s="427"/>
      <c r="D376" s="427" t="s">
        <v>204</v>
      </c>
      <c r="E376" s="429" t="s">
        <v>457</v>
      </c>
      <c r="F376" s="460">
        <f t="shared" si="37"/>
        <v>2000</v>
      </c>
      <c r="G376" s="430">
        <f t="shared" si="38"/>
        <v>2000</v>
      </c>
      <c r="H376" s="460">
        <v>2000</v>
      </c>
      <c r="I376" s="460">
        <v>0</v>
      </c>
      <c r="J376" s="460">
        <v>0</v>
      </c>
      <c r="K376" s="460">
        <v>0</v>
      </c>
      <c r="L376" s="460">
        <v>3396</v>
      </c>
      <c r="M376" s="445">
        <f t="shared" si="35"/>
        <v>1.698</v>
      </c>
      <c r="N376" s="460">
        <v>0</v>
      </c>
      <c r="O376" s="445">
        <f t="shared" si="39"/>
        <v>0</v>
      </c>
      <c r="P376" s="444">
        <f t="shared" si="40"/>
        <v>3396</v>
      </c>
      <c r="Q376" s="463"/>
      <c r="R376" s="453">
        <f t="shared" si="36"/>
        <v>12793.698</v>
      </c>
    </row>
    <row r="377" ht="30" customHeight="1" spans="1:18">
      <c r="A377" s="426">
        <v>20406</v>
      </c>
      <c r="B377" s="427" t="s">
        <v>89</v>
      </c>
      <c r="C377" s="427" t="s">
        <v>194</v>
      </c>
      <c r="D377" s="428"/>
      <c r="E377" s="429" t="s">
        <v>458</v>
      </c>
      <c r="F377" s="460">
        <f t="shared" si="37"/>
        <v>4223.02</v>
      </c>
      <c r="G377" s="430">
        <f t="shared" si="38"/>
        <v>4223.02</v>
      </c>
      <c r="H377" s="460">
        <v>4223.02</v>
      </c>
      <c r="I377" s="460">
        <v>0</v>
      </c>
      <c r="J377" s="460">
        <v>0</v>
      </c>
      <c r="K377" s="460">
        <v>0</v>
      </c>
      <c r="L377" s="460">
        <v>3706</v>
      </c>
      <c r="M377" s="445">
        <f t="shared" si="35"/>
        <v>0.877571027369039</v>
      </c>
      <c r="N377" s="460">
        <v>2818</v>
      </c>
      <c r="O377" s="445">
        <f t="shared" si="39"/>
        <v>1.31511710432931</v>
      </c>
      <c r="P377" s="444">
        <f t="shared" si="40"/>
        <v>888</v>
      </c>
      <c r="Q377" s="463"/>
      <c r="R377" s="453">
        <f t="shared" si="36"/>
        <v>20083.2526881317</v>
      </c>
    </row>
    <row r="378" ht="30" customHeight="1" spans="1:18">
      <c r="A378" s="426">
        <v>2040601</v>
      </c>
      <c r="B378" s="427"/>
      <c r="C378" s="427"/>
      <c r="D378" s="427" t="s">
        <v>183</v>
      </c>
      <c r="E378" s="429" t="s">
        <v>185</v>
      </c>
      <c r="F378" s="460">
        <f t="shared" si="37"/>
        <v>2799.02</v>
      </c>
      <c r="G378" s="430">
        <f t="shared" si="38"/>
        <v>2799.02</v>
      </c>
      <c r="H378" s="460">
        <v>2799.02</v>
      </c>
      <c r="I378" s="460">
        <v>0</v>
      </c>
      <c r="J378" s="460">
        <v>0</v>
      </c>
      <c r="K378" s="460">
        <v>0</v>
      </c>
      <c r="L378" s="460">
        <v>2477</v>
      </c>
      <c r="M378" s="445">
        <f t="shared" si="35"/>
        <v>0.884952590549549</v>
      </c>
      <c r="N378" s="460">
        <v>2129</v>
      </c>
      <c r="O378" s="445">
        <f t="shared" si="39"/>
        <v>1.16345702207609</v>
      </c>
      <c r="P378" s="444">
        <f t="shared" si="40"/>
        <v>348</v>
      </c>
      <c r="Q378" s="463"/>
      <c r="R378" s="453">
        <f t="shared" si="36"/>
        <v>13353.1084096126</v>
      </c>
    </row>
    <row r="379" ht="30" customHeight="1" spans="1:18">
      <c r="A379" s="426">
        <v>2040602</v>
      </c>
      <c r="B379" s="427"/>
      <c r="C379" s="427"/>
      <c r="D379" s="427" t="s">
        <v>186</v>
      </c>
      <c r="E379" s="429" t="s">
        <v>187</v>
      </c>
      <c r="F379" s="460">
        <f t="shared" si="37"/>
        <v>671</v>
      </c>
      <c r="G379" s="430">
        <f t="shared" si="38"/>
        <v>671</v>
      </c>
      <c r="H379" s="460">
        <v>671</v>
      </c>
      <c r="I379" s="460">
        <v>0</v>
      </c>
      <c r="J379" s="460">
        <v>0</v>
      </c>
      <c r="K379" s="460">
        <v>0</v>
      </c>
      <c r="L379" s="460">
        <v>723</v>
      </c>
      <c r="M379" s="445">
        <f t="shared" si="35"/>
        <v>1.07749627421759</v>
      </c>
      <c r="N379" s="460">
        <v>412</v>
      </c>
      <c r="O379" s="445">
        <f t="shared" si="39"/>
        <v>1.75485436893204</v>
      </c>
      <c r="P379" s="444">
        <f t="shared" si="40"/>
        <v>311</v>
      </c>
      <c r="Q379" s="463"/>
      <c r="R379" s="453">
        <f t="shared" si="36"/>
        <v>3461.83235064315</v>
      </c>
    </row>
    <row r="380" ht="30" hidden="1" customHeight="1" spans="1:18">
      <c r="A380" s="426">
        <v>2040603</v>
      </c>
      <c r="B380" s="427"/>
      <c r="C380" s="427"/>
      <c r="D380" s="427" t="s">
        <v>188</v>
      </c>
      <c r="E380" s="429" t="s">
        <v>189</v>
      </c>
      <c r="F380" s="460">
        <f t="shared" si="37"/>
        <v>0</v>
      </c>
      <c r="G380" s="430">
        <f t="shared" si="38"/>
        <v>0</v>
      </c>
      <c r="H380" s="460">
        <v>0</v>
      </c>
      <c r="I380" s="460">
        <v>0</v>
      </c>
      <c r="J380" s="460">
        <v>0</v>
      </c>
      <c r="K380" s="460">
        <v>0</v>
      </c>
      <c r="L380" s="460">
        <v>0</v>
      </c>
      <c r="M380" s="445">
        <f t="shared" si="35"/>
        <v>0</v>
      </c>
      <c r="N380" s="460">
        <v>0</v>
      </c>
      <c r="O380" s="445">
        <f t="shared" si="39"/>
        <v>0</v>
      </c>
      <c r="P380" s="444">
        <f t="shared" si="40"/>
        <v>0</v>
      </c>
      <c r="Q380" s="463"/>
      <c r="R380" s="453">
        <f t="shared" si="36"/>
        <v>0</v>
      </c>
    </row>
    <row r="381" ht="30" customHeight="1" spans="1:18">
      <c r="A381" s="426">
        <v>2040604</v>
      </c>
      <c r="B381" s="427"/>
      <c r="C381" s="427"/>
      <c r="D381" s="427" t="s">
        <v>190</v>
      </c>
      <c r="E381" s="429" t="s">
        <v>459</v>
      </c>
      <c r="F381" s="460">
        <f t="shared" si="37"/>
        <v>80</v>
      </c>
      <c r="G381" s="430">
        <f t="shared" si="38"/>
        <v>80</v>
      </c>
      <c r="H381" s="460">
        <v>80</v>
      </c>
      <c r="I381" s="460">
        <v>0</v>
      </c>
      <c r="J381" s="460">
        <v>0</v>
      </c>
      <c r="K381" s="460">
        <v>0</v>
      </c>
      <c r="L381" s="460">
        <v>283</v>
      </c>
      <c r="M381" s="445">
        <f t="shared" si="35"/>
        <v>3.5375</v>
      </c>
      <c r="N381" s="460">
        <v>31</v>
      </c>
      <c r="O381" s="445">
        <f t="shared" si="39"/>
        <v>9.12903225806452</v>
      </c>
      <c r="P381" s="444">
        <f t="shared" si="40"/>
        <v>252</v>
      </c>
      <c r="Q381" s="463"/>
      <c r="R381" s="453">
        <f t="shared" si="36"/>
        <v>818.666532258065</v>
      </c>
    </row>
    <row r="382" ht="30" customHeight="1" spans="1:18">
      <c r="A382" s="426">
        <v>2040605</v>
      </c>
      <c r="B382" s="427"/>
      <c r="C382" s="427"/>
      <c r="D382" s="427" t="s">
        <v>192</v>
      </c>
      <c r="E382" s="429" t="s">
        <v>460</v>
      </c>
      <c r="F382" s="460">
        <f t="shared" si="37"/>
        <v>74</v>
      </c>
      <c r="G382" s="430">
        <f t="shared" si="38"/>
        <v>74</v>
      </c>
      <c r="H382" s="460">
        <v>74</v>
      </c>
      <c r="I382" s="460">
        <v>0</v>
      </c>
      <c r="J382" s="460">
        <v>0</v>
      </c>
      <c r="K382" s="460">
        <v>0</v>
      </c>
      <c r="L382" s="460">
        <v>34</v>
      </c>
      <c r="M382" s="445">
        <f t="shared" si="35"/>
        <v>0.459459459459459</v>
      </c>
      <c r="N382" s="460">
        <v>42</v>
      </c>
      <c r="O382" s="445">
        <f t="shared" si="39"/>
        <v>0.80952380952381</v>
      </c>
      <c r="P382" s="444">
        <f t="shared" si="40"/>
        <v>-8</v>
      </c>
      <c r="Q382" s="463"/>
      <c r="R382" s="453">
        <f t="shared" si="36"/>
        <v>291.268983268983</v>
      </c>
    </row>
    <row r="383" ht="30" hidden="1" customHeight="1" spans="1:18">
      <c r="A383" s="426">
        <v>2040606</v>
      </c>
      <c r="B383" s="427"/>
      <c r="C383" s="427"/>
      <c r="D383" s="427" t="s">
        <v>194</v>
      </c>
      <c r="E383" s="429" t="s">
        <v>461</v>
      </c>
      <c r="F383" s="460">
        <f t="shared" si="37"/>
        <v>0</v>
      </c>
      <c r="G383" s="430">
        <f t="shared" si="38"/>
        <v>0</v>
      </c>
      <c r="H383" s="460">
        <v>0</v>
      </c>
      <c r="I383" s="460">
        <v>0</v>
      </c>
      <c r="J383" s="460">
        <v>0</v>
      </c>
      <c r="K383" s="460">
        <v>0</v>
      </c>
      <c r="L383" s="460">
        <v>0</v>
      </c>
      <c r="M383" s="445">
        <f t="shared" si="35"/>
        <v>0</v>
      </c>
      <c r="N383" s="460">
        <v>0</v>
      </c>
      <c r="O383" s="445">
        <f t="shared" si="39"/>
        <v>0</v>
      </c>
      <c r="P383" s="444">
        <f t="shared" si="40"/>
        <v>0</v>
      </c>
      <c r="Q383" s="463"/>
      <c r="R383" s="453">
        <f t="shared" si="36"/>
        <v>0</v>
      </c>
    </row>
    <row r="384" ht="30" customHeight="1" spans="1:18">
      <c r="A384" s="426">
        <v>2040607</v>
      </c>
      <c r="B384" s="427"/>
      <c r="C384" s="427"/>
      <c r="D384" s="427" t="s">
        <v>196</v>
      </c>
      <c r="E384" s="429" t="s">
        <v>462</v>
      </c>
      <c r="F384" s="460">
        <f t="shared" si="37"/>
        <v>300</v>
      </c>
      <c r="G384" s="430">
        <f t="shared" si="38"/>
        <v>300</v>
      </c>
      <c r="H384" s="460">
        <v>300</v>
      </c>
      <c r="I384" s="460">
        <v>0</v>
      </c>
      <c r="J384" s="460">
        <v>0</v>
      </c>
      <c r="K384" s="460">
        <v>0</v>
      </c>
      <c r="L384" s="460">
        <v>95</v>
      </c>
      <c r="M384" s="445">
        <f t="shared" si="35"/>
        <v>0.316666666666667</v>
      </c>
      <c r="N384" s="460">
        <v>168</v>
      </c>
      <c r="O384" s="445">
        <f t="shared" si="39"/>
        <v>0.56547619047619</v>
      </c>
      <c r="P384" s="444">
        <f t="shared" si="40"/>
        <v>-73</v>
      </c>
      <c r="Q384" s="463"/>
      <c r="R384" s="453">
        <f t="shared" si="36"/>
        <v>1090.88214285714</v>
      </c>
    </row>
    <row r="385" ht="30" customHeight="1" spans="1:18">
      <c r="A385" s="426">
        <v>2040608</v>
      </c>
      <c r="B385" s="427"/>
      <c r="C385" s="427"/>
      <c r="D385" s="427" t="s">
        <v>198</v>
      </c>
      <c r="E385" s="429" t="s">
        <v>463</v>
      </c>
      <c r="F385" s="460">
        <f t="shared" si="37"/>
        <v>299</v>
      </c>
      <c r="G385" s="430">
        <f t="shared" si="38"/>
        <v>299</v>
      </c>
      <c r="H385" s="460">
        <v>299</v>
      </c>
      <c r="I385" s="460">
        <v>0</v>
      </c>
      <c r="J385" s="460">
        <v>0</v>
      </c>
      <c r="K385" s="460">
        <v>0</v>
      </c>
      <c r="L385" s="460">
        <v>90</v>
      </c>
      <c r="M385" s="445">
        <f t="shared" si="35"/>
        <v>0.301003344481605</v>
      </c>
      <c r="N385" s="460">
        <v>27</v>
      </c>
      <c r="O385" s="445">
        <f t="shared" si="39"/>
        <v>3.33333333333333</v>
      </c>
      <c r="P385" s="444">
        <f t="shared" si="40"/>
        <v>63</v>
      </c>
      <c r="Q385" s="463"/>
      <c r="R385" s="453">
        <f t="shared" si="36"/>
        <v>1080.63433667782</v>
      </c>
    </row>
    <row r="386" ht="30" hidden="1" customHeight="1" spans="1:18">
      <c r="A386" s="426">
        <v>2040609</v>
      </c>
      <c r="B386" s="427"/>
      <c r="C386" s="427"/>
      <c r="D386" s="427" t="s">
        <v>200</v>
      </c>
      <c r="E386" s="429" t="s">
        <v>464</v>
      </c>
      <c r="F386" s="460">
        <f t="shared" si="37"/>
        <v>0</v>
      </c>
      <c r="G386" s="430">
        <f t="shared" si="38"/>
        <v>0</v>
      </c>
      <c r="H386" s="460">
        <v>0</v>
      </c>
      <c r="I386" s="460">
        <v>0</v>
      </c>
      <c r="J386" s="460">
        <v>0</v>
      </c>
      <c r="K386" s="460">
        <v>0</v>
      </c>
      <c r="L386" s="460">
        <v>0</v>
      </c>
      <c r="M386" s="445">
        <f t="shared" si="35"/>
        <v>0</v>
      </c>
      <c r="N386" s="460">
        <v>0</v>
      </c>
      <c r="O386" s="445">
        <f t="shared" si="39"/>
        <v>0</v>
      </c>
      <c r="P386" s="444">
        <f t="shared" si="40"/>
        <v>0</v>
      </c>
      <c r="Q386" s="463"/>
      <c r="R386" s="453">
        <f t="shared" si="36"/>
        <v>0</v>
      </c>
    </row>
    <row r="387" ht="30" hidden="1" customHeight="1" spans="1:18">
      <c r="A387" s="426">
        <v>2040610</v>
      </c>
      <c r="B387" s="427"/>
      <c r="C387" s="427"/>
      <c r="D387" s="427" t="s">
        <v>260</v>
      </c>
      <c r="E387" s="429" t="s">
        <v>465</v>
      </c>
      <c r="F387" s="460">
        <f t="shared" si="37"/>
        <v>0</v>
      </c>
      <c r="G387" s="430">
        <f t="shared" si="38"/>
        <v>0</v>
      </c>
      <c r="H387" s="460">
        <v>0</v>
      </c>
      <c r="I387" s="460"/>
      <c r="J387" s="460">
        <v>0</v>
      </c>
      <c r="K387" s="460">
        <v>0</v>
      </c>
      <c r="L387" s="460">
        <v>0</v>
      </c>
      <c r="M387" s="445">
        <f t="shared" si="35"/>
        <v>0</v>
      </c>
      <c r="N387" s="460"/>
      <c r="O387" s="445">
        <f t="shared" si="39"/>
        <v>0</v>
      </c>
      <c r="P387" s="444">
        <f t="shared" si="40"/>
        <v>0</v>
      </c>
      <c r="Q387" s="463"/>
      <c r="R387" s="453">
        <f t="shared" si="36"/>
        <v>0</v>
      </c>
    </row>
    <row r="388" ht="30" hidden="1" customHeight="1" spans="1:18">
      <c r="A388" s="426">
        <v>2040611</v>
      </c>
      <c r="B388" s="427"/>
      <c r="C388" s="427"/>
      <c r="D388" s="427" t="s">
        <v>269</v>
      </c>
      <c r="E388" s="429" t="s">
        <v>466</v>
      </c>
      <c r="F388" s="460">
        <f t="shared" si="37"/>
        <v>0</v>
      </c>
      <c r="G388" s="430">
        <f t="shared" si="38"/>
        <v>0</v>
      </c>
      <c r="H388" s="460">
        <v>0</v>
      </c>
      <c r="I388" s="460"/>
      <c r="J388" s="460">
        <v>0</v>
      </c>
      <c r="K388" s="460">
        <v>0</v>
      </c>
      <c r="L388" s="460">
        <v>0</v>
      </c>
      <c r="M388" s="445">
        <f t="shared" si="35"/>
        <v>0</v>
      </c>
      <c r="N388" s="460"/>
      <c r="O388" s="445">
        <f t="shared" si="39"/>
        <v>0</v>
      </c>
      <c r="P388" s="444">
        <f t="shared" si="40"/>
        <v>0</v>
      </c>
      <c r="Q388" s="463"/>
      <c r="R388" s="453">
        <f t="shared" si="36"/>
        <v>0</v>
      </c>
    </row>
    <row r="389" ht="30" customHeight="1" spans="1:18">
      <c r="A389" s="426">
        <v>2040650</v>
      </c>
      <c r="B389" s="427"/>
      <c r="C389" s="427"/>
      <c r="D389" s="427" t="s">
        <v>202</v>
      </c>
      <c r="E389" s="429" t="s">
        <v>203</v>
      </c>
      <c r="F389" s="460">
        <f t="shared" si="37"/>
        <v>0</v>
      </c>
      <c r="G389" s="430">
        <f t="shared" si="38"/>
        <v>0</v>
      </c>
      <c r="H389" s="460">
        <v>0</v>
      </c>
      <c r="I389" s="460">
        <v>0</v>
      </c>
      <c r="J389" s="460">
        <v>0</v>
      </c>
      <c r="K389" s="460">
        <v>0</v>
      </c>
      <c r="L389" s="460">
        <v>4</v>
      </c>
      <c r="M389" s="445">
        <f t="shared" si="35"/>
        <v>0</v>
      </c>
      <c r="N389" s="460">
        <v>9</v>
      </c>
      <c r="O389" s="445">
        <f t="shared" si="39"/>
        <v>0.444444444444444</v>
      </c>
      <c r="P389" s="444">
        <f t="shared" si="40"/>
        <v>-5</v>
      </c>
      <c r="Q389" s="463"/>
      <c r="R389" s="453">
        <f t="shared" si="36"/>
        <v>8.44444444444444</v>
      </c>
    </row>
    <row r="390" ht="30" hidden="1" customHeight="1" spans="1:18">
      <c r="A390" s="426">
        <v>2040699</v>
      </c>
      <c r="B390" s="427"/>
      <c r="C390" s="427"/>
      <c r="D390" s="427" t="s">
        <v>204</v>
      </c>
      <c r="E390" s="429" t="s">
        <v>467</v>
      </c>
      <c r="F390" s="460">
        <f t="shared" si="37"/>
        <v>0</v>
      </c>
      <c r="G390" s="430">
        <f t="shared" si="38"/>
        <v>0</v>
      </c>
      <c r="H390" s="460">
        <v>0</v>
      </c>
      <c r="I390" s="460">
        <v>0</v>
      </c>
      <c r="J390" s="460">
        <v>0</v>
      </c>
      <c r="K390" s="460">
        <v>0</v>
      </c>
      <c r="L390" s="460">
        <v>0</v>
      </c>
      <c r="M390" s="445">
        <f t="shared" si="35"/>
        <v>0</v>
      </c>
      <c r="N390" s="460">
        <v>0</v>
      </c>
      <c r="O390" s="445">
        <f t="shared" si="39"/>
        <v>0</v>
      </c>
      <c r="P390" s="444">
        <f t="shared" si="40"/>
        <v>0</v>
      </c>
      <c r="Q390" s="463"/>
      <c r="R390" s="453">
        <f t="shared" si="36"/>
        <v>0</v>
      </c>
    </row>
    <row r="391" ht="30" customHeight="1" spans="1:18">
      <c r="A391" s="426">
        <v>20407</v>
      </c>
      <c r="B391" s="427" t="s">
        <v>89</v>
      </c>
      <c r="C391" s="427" t="s">
        <v>196</v>
      </c>
      <c r="D391" s="428"/>
      <c r="E391" s="429" t="s">
        <v>468</v>
      </c>
      <c r="F391" s="460">
        <f t="shared" si="37"/>
        <v>239819.08</v>
      </c>
      <c r="G391" s="430">
        <f t="shared" si="38"/>
        <v>239819.08</v>
      </c>
      <c r="H391" s="460">
        <v>223219.08</v>
      </c>
      <c r="I391" s="460">
        <v>13000</v>
      </c>
      <c r="J391" s="460">
        <v>3600</v>
      </c>
      <c r="K391" s="460">
        <v>0</v>
      </c>
      <c r="L391" s="460">
        <v>228218</v>
      </c>
      <c r="M391" s="445">
        <f t="shared" ref="M391:M454" si="41">IF(F391=0,0,L391/F391)</f>
        <v>0.951625700507232</v>
      </c>
      <c r="N391" s="460">
        <v>214202</v>
      </c>
      <c r="O391" s="445">
        <f t="shared" si="39"/>
        <v>1.06543356271183</v>
      </c>
      <c r="P391" s="444">
        <f t="shared" si="40"/>
        <v>14016</v>
      </c>
      <c r="Q391" s="463"/>
      <c r="R391" s="453">
        <f t="shared" si="36"/>
        <v>1159295.25705926</v>
      </c>
    </row>
    <row r="392" ht="30" customHeight="1" spans="1:18">
      <c r="A392" s="426">
        <v>2040701</v>
      </c>
      <c r="B392" s="427"/>
      <c r="C392" s="427"/>
      <c r="D392" s="427" t="s">
        <v>183</v>
      </c>
      <c r="E392" s="429" t="s">
        <v>185</v>
      </c>
      <c r="F392" s="460">
        <f t="shared" si="37"/>
        <v>207578.28</v>
      </c>
      <c r="G392" s="430">
        <f t="shared" si="38"/>
        <v>207578.28</v>
      </c>
      <c r="H392" s="460">
        <v>207578.28</v>
      </c>
      <c r="I392" s="460">
        <v>0</v>
      </c>
      <c r="J392" s="460">
        <v>0</v>
      </c>
      <c r="K392" s="460">
        <v>0</v>
      </c>
      <c r="L392" s="460">
        <v>175618</v>
      </c>
      <c r="M392" s="445">
        <f t="shared" si="41"/>
        <v>0.846032638867612</v>
      </c>
      <c r="N392" s="460">
        <v>175261</v>
      </c>
      <c r="O392" s="445">
        <f t="shared" si="39"/>
        <v>1.00203696201665</v>
      </c>
      <c r="P392" s="444">
        <f t="shared" si="40"/>
        <v>357</v>
      </c>
      <c r="Q392" s="463"/>
      <c r="R392" s="453">
        <f t="shared" ref="R392:R455" si="42">F392+G392+H392+L392+M392+N392+O392+P392</f>
        <v>973972.688069601</v>
      </c>
    </row>
    <row r="393" ht="30" customHeight="1" spans="1:18">
      <c r="A393" s="426">
        <v>2040702</v>
      </c>
      <c r="B393" s="427"/>
      <c r="C393" s="427"/>
      <c r="D393" s="427" t="s">
        <v>186</v>
      </c>
      <c r="E393" s="429" t="s">
        <v>187</v>
      </c>
      <c r="F393" s="460">
        <f t="shared" ref="F393:F456" si="43">G393+K393</f>
        <v>220</v>
      </c>
      <c r="G393" s="430">
        <f t="shared" ref="G393:G456" si="44">H393+I393+J393</f>
        <v>220</v>
      </c>
      <c r="H393" s="460">
        <v>220</v>
      </c>
      <c r="I393" s="460">
        <v>0</v>
      </c>
      <c r="J393" s="460">
        <v>0</v>
      </c>
      <c r="K393" s="460">
        <v>0</v>
      </c>
      <c r="L393" s="460">
        <v>1613</v>
      </c>
      <c r="M393" s="445">
        <f t="shared" si="41"/>
        <v>7.33181818181818</v>
      </c>
      <c r="N393" s="460">
        <v>1675</v>
      </c>
      <c r="O393" s="445">
        <f t="shared" si="39"/>
        <v>0.962985074626866</v>
      </c>
      <c r="P393" s="444">
        <f t="shared" si="40"/>
        <v>-62</v>
      </c>
      <c r="Q393" s="463"/>
      <c r="R393" s="453">
        <f t="shared" si="42"/>
        <v>3894.29480325644</v>
      </c>
    </row>
    <row r="394" ht="30" hidden="1" customHeight="1" spans="1:18">
      <c r="A394" s="426">
        <v>2040703</v>
      </c>
      <c r="B394" s="427"/>
      <c r="C394" s="427"/>
      <c r="D394" s="427" t="s">
        <v>188</v>
      </c>
      <c r="E394" s="429" t="s">
        <v>189</v>
      </c>
      <c r="F394" s="460">
        <f t="shared" si="43"/>
        <v>0</v>
      </c>
      <c r="G394" s="430">
        <f t="shared" si="44"/>
        <v>0</v>
      </c>
      <c r="H394" s="460">
        <v>0</v>
      </c>
      <c r="I394" s="460">
        <v>0</v>
      </c>
      <c r="J394" s="460">
        <v>0</v>
      </c>
      <c r="K394" s="460">
        <v>0</v>
      </c>
      <c r="L394" s="460">
        <v>0</v>
      </c>
      <c r="M394" s="445">
        <f t="shared" si="41"/>
        <v>0</v>
      </c>
      <c r="N394" s="460">
        <v>0</v>
      </c>
      <c r="O394" s="445">
        <f t="shared" si="39"/>
        <v>0</v>
      </c>
      <c r="P394" s="444">
        <f t="shared" si="40"/>
        <v>0</v>
      </c>
      <c r="Q394" s="463"/>
      <c r="R394" s="453">
        <f t="shared" si="42"/>
        <v>0</v>
      </c>
    </row>
    <row r="395" ht="30" customHeight="1" spans="1:18">
      <c r="A395" s="426">
        <v>2040704</v>
      </c>
      <c r="B395" s="427"/>
      <c r="C395" s="427"/>
      <c r="D395" s="427" t="s">
        <v>190</v>
      </c>
      <c r="E395" s="429" t="s">
        <v>469</v>
      </c>
      <c r="F395" s="460">
        <f t="shared" si="43"/>
        <v>10756</v>
      </c>
      <c r="G395" s="430">
        <f t="shared" si="44"/>
        <v>10756</v>
      </c>
      <c r="H395" s="460">
        <v>8306</v>
      </c>
      <c r="I395" s="460">
        <v>0</v>
      </c>
      <c r="J395" s="460">
        <v>2450</v>
      </c>
      <c r="K395" s="460">
        <v>0</v>
      </c>
      <c r="L395" s="460">
        <v>13025</v>
      </c>
      <c r="M395" s="445">
        <f t="shared" si="41"/>
        <v>1.21095202677575</v>
      </c>
      <c r="N395" s="460">
        <v>11871</v>
      </c>
      <c r="O395" s="445">
        <f t="shared" si="39"/>
        <v>1.09721169235953</v>
      </c>
      <c r="P395" s="444">
        <f t="shared" si="40"/>
        <v>1154</v>
      </c>
      <c r="Q395" s="463"/>
      <c r="R395" s="453">
        <f t="shared" si="42"/>
        <v>55870.3081637191</v>
      </c>
    </row>
    <row r="396" ht="30" customHeight="1" spans="1:18">
      <c r="A396" s="426">
        <v>2040705</v>
      </c>
      <c r="B396" s="427"/>
      <c r="C396" s="427"/>
      <c r="D396" s="427" t="s">
        <v>192</v>
      </c>
      <c r="E396" s="429" t="s">
        <v>470</v>
      </c>
      <c r="F396" s="460">
        <f t="shared" si="43"/>
        <v>900</v>
      </c>
      <c r="G396" s="430">
        <f t="shared" si="44"/>
        <v>900</v>
      </c>
      <c r="H396" s="460">
        <v>0</v>
      </c>
      <c r="I396" s="460">
        <v>0</v>
      </c>
      <c r="J396" s="460">
        <v>900</v>
      </c>
      <c r="K396" s="460">
        <v>0</v>
      </c>
      <c r="L396" s="460">
        <v>3262</v>
      </c>
      <c r="M396" s="445">
        <f t="shared" si="41"/>
        <v>3.62444444444444</v>
      </c>
      <c r="N396" s="460">
        <v>3725</v>
      </c>
      <c r="O396" s="445">
        <f t="shared" si="39"/>
        <v>0.875704697986577</v>
      </c>
      <c r="P396" s="444">
        <f t="shared" si="40"/>
        <v>-463</v>
      </c>
      <c r="Q396" s="463"/>
      <c r="R396" s="453">
        <f t="shared" si="42"/>
        <v>8328.50014914243</v>
      </c>
    </row>
    <row r="397" ht="30" customHeight="1" spans="1:18">
      <c r="A397" s="426">
        <v>2040706</v>
      </c>
      <c r="B397" s="427"/>
      <c r="C397" s="427"/>
      <c r="D397" s="427" t="s">
        <v>194</v>
      </c>
      <c r="E397" s="429" t="s">
        <v>471</v>
      </c>
      <c r="F397" s="460">
        <f t="shared" si="43"/>
        <v>7233.8</v>
      </c>
      <c r="G397" s="430">
        <f t="shared" si="44"/>
        <v>7233.8</v>
      </c>
      <c r="H397" s="460">
        <v>7083.8</v>
      </c>
      <c r="I397" s="460">
        <v>0</v>
      </c>
      <c r="J397" s="460">
        <v>150</v>
      </c>
      <c r="K397" s="460">
        <v>0</v>
      </c>
      <c r="L397" s="460">
        <v>33212</v>
      </c>
      <c r="M397" s="445">
        <f t="shared" si="41"/>
        <v>4.59122452929304</v>
      </c>
      <c r="N397" s="460">
        <v>20101</v>
      </c>
      <c r="O397" s="445">
        <f t="shared" si="39"/>
        <v>1.65225610666136</v>
      </c>
      <c r="P397" s="444">
        <f t="shared" si="40"/>
        <v>13111</v>
      </c>
      <c r="Q397" s="463"/>
      <c r="R397" s="453">
        <f t="shared" si="42"/>
        <v>87981.643480636</v>
      </c>
    </row>
    <row r="398" ht="30" hidden="1" customHeight="1" spans="1:18">
      <c r="A398" s="426">
        <v>2040750</v>
      </c>
      <c r="B398" s="427"/>
      <c r="C398" s="427"/>
      <c r="D398" s="427" t="s">
        <v>202</v>
      </c>
      <c r="E398" s="429" t="s">
        <v>203</v>
      </c>
      <c r="F398" s="460">
        <f t="shared" si="43"/>
        <v>0</v>
      </c>
      <c r="G398" s="430">
        <f t="shared" si="44"/>
        <v>0</v>
      </c>
      <c r="H398" s="460">
        <v>0</v>
      </c>
      <c r="I398" s="460">
        <v>0</v>
      </c>
      <c r="J398" s="460">
        <v>0</v>
      </c>
      <c r="K398" s="460">
        <v>0</v>
      </c>
      <c r="L398" s="460">
        <v>0</v>
      </c>
      <c r="M398" s="445">
        <f t="shared" si="41"/>
        <v>0</v>
      </c>
      <c r="N398" s="460">
        <v>0</v>
      </c>
      <c r="O398" s="445">
        <f t="shared" si="39"/>
        <v>0</v>
      </c>
      <c r="P398" s="444">
        <f t="shared" si="40"/>
        <v>0</v>
      </c>
      <c r="Q398" s="463"/>
      <c r="R398" s="453">
        <f t="shared" si="42"/>
        <v>0</v>
      </c>
    </row>
    <row r="399" ht="30" customHeight="1" spans="1:18">
      <c r="A399" s="426">
        <v>2040799</v>
      </c>
      <c r="B399" s="427"/>
      <c r="C399" s="427"/>
      <c r="D399" s="427" t="s">
        <v>204</v>
      </c>
      <c r="E399" s="429" t="s">
        <v>472</v>
      </c>
      <c r="F399" s="460">
        <f t="shared" si="43"/>
        <v>13131</v>
      </c>
      <c r="G399" s="430">
        <f t="shared" si="44"/>
        <v>13131</v>
      </c>
      <c r="H399" s="460">
        <v>31</v>
      </c>
      <c r="I399" s="460">
        <v>13000</v>
      </c>
      <c r="J399" s="460">
        <v>100</v>
      </c>
      <c r="K399" s="460">
        <v>0</v>
      </c>
      <c r="L399" s="460">
        <v>1488</v>
      </c>
      <c r="M399" s="445">
        <f t="shared" si="41"/>
        <v>0.113319625314142</v>
      </c>
      <c r="N399" s="460">
        <v>1569</v>
      </c>
      <c r="O399" s="445">
        <f t="shared" si="39"/>
        <v>0.948374760994264</v>
      </c>
      <c r="P399" s="444">
        <f t="shared" si="40"/>
        <v>-81</v>
      </c>
      <c r="Q399" s="463"/>
      <c r="R399" s="453">
        <f t="shared" si="42"/>
        <v>29270.0616943863</v>
      </c>
    </row>
    <row r="400" ht="30" customHeight="1" spans="1:18">
      <c r="A400" s="426">
        <v>20408</v>
      </c>
      <c r="B400" s="427" t="s">
        <v>89</v>
      </c>
      <c r="C400" s="427" t="s">
        <v>198</v>
      </c>
      <c r="D400" s="428"/>
      <c r="E400" s="429" t="s">
        <v>473</v>
      </c>
      <c r="F400" s="460">
        <f t="shared" si="43"/>
        <v>24732.84</v>
      </c>
      <c r="G400" s="430">
        <f t="shared" si="44"/>
        <v>24732.84</v>
      </c>
      <c r="H400" s="460">
        <v>22457.84</v>
      </c>
      <c r="I400" s="460">
        <v>1275</v>
      </c>
      <c r="J400" s="460">
        <v>1000</v>
      </c>
      <c r="K400" s="460">
        <v>0</v>
      </c>
      <c r="L400" s="460">
        <v>20278</v>
      </c>
      <c r="M400" s="445">
        <f t="shared" si="41"/>
        <v>0.819881582543695</v>
      </c>
      <c r="N400" s="460">
        <v>18095</v>
      </c>
      <c r="O400" s="445">
        <f t="shared" si="39"/>
        <v>1.12064106106659</v>
      </c>
      <c r="P400" s="444">
        <f t="shared" si="40"/>
        <v>2183</v>
      </c>
      <c r="Q400" s="463"/>
      <c r="R400" s="453">
        <f t="shared" si="42"/>
        <v>112481.460522644</v>
      </c>
    </row>
    <row r="401" ht="30" customHeight="1" spans="1:18">
      <c r="A401" s="426">
        <v>2040801</v>
      </c>
      <c r="B401" s="427"/>
      <c r="C401" s="427"/>
      <c r="D401" s="427" t="s">
        <v>183</v>
      </c>
      <c r="E401" s="429" t="s">
        <v>185</v>
      </c>
      <c r="F401" s="460">
        <f t="shared" si="43"/>
        <v>18871.24</v>
      </c>
      <c r="G401" s="430">
        <f t="shared" si="44"/>
        <v>18871.24</v>
      </c>
      <c r="H401" s="460">
        <v>18871.24</v>
      </c>
      <c r="I401" s="460">
        <v>0</v>
      </c>
      <c r="J401" s="460">
        <v>0</v>
      </c>
      <c r="K401" s="460">
        <v>0</v>
      </c>
      <c r="L401" s="460">
        <v>17085</v>
      </c>
      <c r="M401" s="445">
        <f t="shared" si="41"/>
        <v>0.905345912616235</v>
      </c>
      <c r="N401" s="460">
        <v>14327</v>
      </c>
      <c r="O401" s="445">
        <f t="shared" ref="O401:O464" si="45">IF(N401=0,0,L401/N401)</f>
        <v>1.19250366440986</v>
      </c>
      <c r="P401" s="444">
        <f t="shared" ref="P401:P464" si="46">L401-N401</f>
        <v>2758</v>
      </c>
      <c r="Q401" s="463"/>
      <c r="R401" s="453">
        <f t="shared" si="42"/>
        <v>90785.817849577</v>
      </c>
    </row>
    <row r="402" ht="30" customHeight="1" spans="1:18">
      <c r="A402" s="426">
        <v>2040802</v>
      </c>
      <c r="B402" s="427"/>
      <c r="C402" s="427"/>
      <c r="D402" s="427" t="s">
        <v>186</v>
      </c>
      <c r="E402" s="429" t="s">
        <v>187</v>
      </c>
      <c r="F402" s="460">
        <f t="shared" si="43"/>
        <v>50</v>
      </c>
      <c r="G402" s="430">
        <f t="shared" si="44"/>
        <v>50</v>
      </c>
      <c r="H402" s="460">
        <v>50</v>
      </c>
      <c r="I402" s="460">
        <v>0</v>
      </c>
      <c r="J402" s="460">
        <v>0</v>
      </c>
      <c r="K402" s="460">
        <v>0</v>
      </c>
      <c r="L402" s="460">
        <v>50</v>
      </c>
      <c r="M402" s="445">
        <f t="shared" si="41"/>
        <v>1</v>
      </c>
      <c r="N402" s="460">
        <v>40</v>
      </c>
      <c r="O402" s="445">
        <f t="shared" si="45"/>
        <v>1.25</v>
      </c>
      <c r="P402" s="444">
        <f t="shared" si="46"/>
        <v>10</v>
      </c>
      <c r="Q402" s="463"/>
      <c r="R402" s="453">
        <f t="shared" si="42"/>
        <v>252.25</v>
      </c>
    </row>
    <row r="403" ht="30" hidden="1" customHeight="1" spans="1:18">
      <c r="A403" s="426">
        <v>2040803</v>
      </c>
      <c r="B403" s="427"/>
      <c r="C403" s="427"/>
      <c r="D403" s="427" t="s">
        <v>188</v>
      </c>
      <c r="E403" s="429" t="s">
        <v>189</v>
      </c>
      <c r="F403" s="460">
        <f t="shared" si="43"/>
        <v>0</v>
      </c>
      <c r="G403" s="430">
        <f t="shared" si="44"/>
        <v>0</v>
      </c>
      <c r="H403" s="460">
        <v>0</v>
      </c>
      <c r="I403" s="460">
        <v>0</v>
      </c>
      <c r="J403" s="460">
        <v>0</v>
      </c>
      <c r="K403" s="460">
        <v>0</v>
      </c>
      <c r="L403" s="460">
        <v>0</v>
      </c>
      <c r="M403" s="445">
        <f t="shared" si="41"/>
        <v>0</v>
      </c>
      <c r="N403" s="460">
        <v>0</v>
      </c>
      <c r="O403" s="445">
        <f t="shared" si="45"/>
        <v>0</v>
      </c>
      <c r="P403" s="444">
        <f t="shared" si="46"/>
        <v>0</v>
      </c>
      <c r="Q403" s="463"/>
      <c r="R403" s="453">
        <f t="shared" si="42"/>
        <v>0</v>
      </c>
    </row>
    <row r="404" ht="30" customHeight="1" spans="1:18">
      <c r="A404" s="426">
        <v>2040804</v>
      </c>
      <c r="B404" s="427"/>
      <c r="C404" s="427"/>
      <c r="D404" s="427" t="s">
        <v>190</v>
      </c>
      <c r="E404" s="429" t="s">
        <v>474</v>
      </c>
      <c r="F404" s="460">
        <f t="shared" si="43"/>
        <v>3159</v>
      </c>
      <c r="G404" s="430">
        <f t="shared" si="44"/>
        <v>3159</v>
      </c>
      <c r="H404" s="460">
        <v>2159</v>
      </c>
      <c r="I404" s="460">
        <v>0</v>
      </c>
      <c r="J404" s="460">
        <v>1000</v>
      </c>
      <c r="K404" s="460">
        <v>0</v>
      </c>
      <c r="L404" s="460">
        <v>1657</v>
      </c>
      <c r="M404" s="445">
        <f t="shared" si="41"/>
        <v>0.524533080088636</v>
      </c>
      <c r="N404" s="460">
        <v>2058</v>
      </c>
      <c r="O404" s="445">
        <f t="shared" si="45"/>
        <v>0.805150631681244</v>
      </c>
      <c r="P404" s="444">
        <f t="shared" si="46"/>
        <v>-401</v>
      </c>
      <c r="Q404" s="463"/>
      <c r="R404" s="453">
        <f t="shared" si="42"/>
        <v>11792.3296837118</v>
      </c>
    </row>
    <row r="405" ht="30" customHeight="1" spans="1:18">
      <c r="A405" s="426">
        <v>2040805</v>
      </c>
      <c r="B405" s="427"/>
      <c r="C405" s="427"/>
      <c r="D405" s="427" t="s">
        <v>192</v>
      </c>
      <c r="E405" s="429" t="s">
        <v>475</v>
      </c>
      <c r="F405" s="460">
        <f t="shared" si="43"/>
        <v>623.7</v>
      </c>
      <c r="G405" s="430">
        <f t="shared" si="44"/>
        <v>623.7</v>
      </c>
      <c r="H405" s="460">
        <v>623.7</v>
      </c>
      <c r="I405" s="460">
        <v>0</v>
      </c>
      <c r="J405" s="460">
        <v>0</v>
      </c>
      <c r="K405" s="460">
        <v>0</v>
      </c>
      <c r="L405" s="460">
        <v>404</v>
      </c>
      <c r="M405" s="445">
        <f t="shared" si="41"/>
        <v>0.647747314413981</v>
      </c>
      <c r="N405" s="460">
        <v>183</v>
      </c>
      <c r="O405" s="445">
        <f t="shared" si="45"/>
        <v>2.20765027322404</v>
      </c>
      <c r="P405" s="444">
        <f t="shared" si="46"/>
        <v>221</v>
      </c>
      <c r="Q405" s="463"/>
      <c r="R405" s="453">
        <f t="shared" si="42"/>
        <v>2681.95539758764</v>
      </c>
    </row>
    <row r="406" ht="30" customHeight="1" spans="1:18">
      <c r="A406" s="426">
        <v>2040806</v>
      </c>
      <c r="B406" s="427"/>
      <c r="C406" s="427"/>
      <c r="D406" s="427" t="s">
        <v>194</v>
      </c>
      <c r="E406" s="429" t="s">
        <v>476</v>
      </c>
      <c r="F406" s="460">
        <f t="shared" si="43"/>
        <v>341.44</v>
      </c>
      <c r="G406" s="430">
        <f t="shared" si="44"/>
        <v>341.44</v>
      </c>
      <c r="H406" s="460">
        <v>341.44</v>
      </c>
      <c r="I406" s="460">
        <v>0</v>
      </c>
      <c r="J406" s="460">
        <v>0</v>
      </c>
      <c r="K406" s="460">
        <v>0</v>
      </c>
      <c r="L406" s="460">
        <v>792</v>
      </c>
      <c r="M406" s="445">
        <f t="shared" si="41"/>
        <v>2.31958762886598</v>
      </c>
      <c r="N406" s="460">
        <v>1392</v>
      </c>
      <c r="O406" s="445">
        <f t="shared" si="45"/>
        <v>0.568965517241379</v>
      </c>
      <c r="P406" s="444">
        <f t="shared" si="46"/>
        <v>-600</v>
      </c>
      <c r="Q406" s="463"/>
      <c r="R406" s="453">
        <f t="shared" si="42"/>
        <v>2611.20855314611</v>
      </c>
    </row>
    <row r="407" ht="30" hidden="1" customHeight="1" spans="1:18">
      <c r="A407" s="426">
        <v>2040850</v>
      </c>
      <c r="B407" s="427"/>
      <c r="C407" s="427"/>
      <c r="D407" s="427" t="s">
        <v>202</v>
      </c>
      <c r="E407" s="429" t="s">
        <v>203</v>
      </c>
      <c r="F407" s="460">
        <f t="shared" si="43"/>
        <v>0</v>
      </c>
      <c r="G407" s="430">
        <f t="shared" si="44"/>
        <v>0</v>
      </c>
      <c r="H407" s="460">
        <v>0</v>
      </c>
      <c r="I407" s="460">
        <v>0</v>
      </c>
      <c r="J407" s="460">
        <v>0</v>
      </c>
      <c r="K407" s="460">
        <v>0</v>
      </c>
      <c r="L407" s="460">
        <v>0</v>
      </c>
      <c r="M407" s="445">
        <f t="shared" si="41"/>
        <v>0</v>
      </c>
      <c r="N407" s="460">
        <v>0</v>
      </c>
      <c r="O407" s="445">
        <f t="shared" si="45"/>
        <v>0</v>
      </c>
      <c r="P407" s="444">
        <f t="shared" si="46"/>
        <v>0</v>
      </c>
      <c r="Q407" s="463"/>
      <c r="R407" s="453">
        <f t="shared" si="42"/>
        <v>0</v>
      </c>
    </row>
    <row r="408" ht="30" customHeight="1" spans="1:18">
      <c r="A408" s="426">
        <v>2040899</v>
      </c>
      <c r="B408" s="427"/>
      <c r="C408" s="427"/>
      <c r="D408" s="427" t="s">
        <v>204</v>
      </c>
      <c r="E408" s="429" t="s">
        <v>477</v>
      </c>
      <c r="F408" s="460">
        <f t="shared" si="43"/>
        <v>1687.46</v>
      </c>
      <c r="G408" s="430">
        <f t="shared" si="44"/>
        <v>1687.46</v>
      </c>
      <c r="H408" s="460">
        <v>412.46</v>
      </c>
      <c r="I408" s="460">
        <v>1275</v>
      </c>
      <c r="J408" s="460">
        <v>0</v>
      </c>
      <c r="K408" s="460">
        <v>0</v>
      </c>
      <c r="L408" s="460">
        <v>290</v>
      </c>
      <c r="M408" s="445">
        <f t="shared" si="41"/>
        <v>0.171855925473789</v>
      </c>
      <c r="N408" s="460">
        <v>95</v>
      </c>
      <c r="O408" s="445">
        <f t="shared" si="45"/>
        <v>3.05263157894737</v>
      </c>
      <c r="P408" s="444">
        <f t="shared" si="46"/>
        <v>195</v>
      </c>
      <c r="Q408" s="463"/>
      <c r="R408" s="453">
        <f t="shared" si="42"/>
        <v>4370.60448750442</v>
      </c>
    </row>
    <row r="409" ht="30" customHeight="1" spans="1:18">
      <c r="A409" s="426">
        <v>20409</v>
      </c>
      <c r="B409" s="427" t="s">
        <v>89</v>
      </c>
      <c r="C409" s="427" t="s">
        <v>200</v>
      </c>
      <c r="D409" s="428"/>
      <c r="E409" s="429" t="s">
        <v>478</v>
      </c>
      <c r="F409" s="460">
        <f t="shared" si="43"/>
        <v>4257.77</v>
      </c>
      <c r="G409" s="430">
        <f t="shared" si="44"/>
        <v>4257.77</v>
      </c>
      <c r="H409" s="460">
        <v>4257.77</v>
      </c>
      <c r="I409" s="460">
        <v>0</v>
      </c>
      <c r="J409" s="460">
        <v>0</v>
      </c>
      <c r="K409" s="460">
        <v>0</v>
      </c>
      <c r="L409" s="460">
        <v>0</v>
      </c>
      <c r="M409" s="445">
        <f t="shared" si="41"/>
        <v>0</v>
      </c>
      <c r="N409" s="460">
        <v>0</v>
      </c>
      <c r="O409" s="445">
        <f t="shared" si="45"/>
        <v>0</v>
      </c>
      <c r="P409" s="444">
        <f t="shared" si="46"/>
        <v>0</v>
      </c>
      <c r="Q409" s="463"/>
      <c r="R409" s="453">
        <f t="shared" si="42"/>
        <v>12773.31</v>
      </c>
    </row>
    <row r="410" ht="30" hidden="1" customHeight="1" spans="1:18">
      <c r="A410" s="426">
        <v>2040901</v>
      </c>
      <c r="B410" s="427"/>
      <c r="C410" s="427"/>
      <c r="D410" s="427" t="s">
        <v>183</v>
      </c>
      <c r="E410" s="429" t="s">
        <v>185</v>
      </c>
      <c r="F410" s="460">
        <f t="shared" si="43"/>
        <v>0</v>
      </c>
      <c r="G410" s="430">
        <f t="shared" si="44"/>
        <v>0</v>
      </c>
      <c r="H410" s="460">
        <v>0</v>
      </c>
      <c r="I410" s="460">
        <v>0</v>
      </c>
      <c r="J410" s="460">
        <v>0</v>
      </c>
      <c r="K410" s="460">
        <v>0</v>
      </c>
      <c r="L410" s="460">
        <v>0</v>
      </c>
      <c r="M410" s="445">
        <f t="shared" si="41"/>
        <v>0</v>
      </c>
      <c r="N410" s="460">
        <v>0</v>
      </c>
      <c r="O410" s="445">
        <f t="shared" si="45"/>
        <v>0</v>
      </c>
      <c r="P410" s="444">
        <f t="shared" si="46"/>
        <v>0</v>
      </c>
      <c r="Q410" s="463"/>
      <c r="R410" s="453">
        <f t="shared" si="42"/>
        <v>0</v>
      </c>
    </row>
    <row r="411" ht="30" hidden="1" customHeight="1" spans="1:18">
      <c r="A411" s="426">
        <v>2040902</v>
      </c>
      <c r="B411" s="427"/>
      <c r="C411" s="427"/>
      <c r="D411" s="427" t="s">
        <v>186</v>
      </c>
      <c r="E411" s="429" t="s">
        <v>187</v>
      </c>
      <c r="F411" s="460">
        <f t="shared" si="43"/>
        <v>0</v>
      </c>
      <c r="G411" s="430">
        <f t="shared" si="44"/>
        <v>0</v>
      </c>
      <c r="H411" s="460">
        <v>0</v>
      </c>
      <c r="I411" s="460">
        <v>0</v>
      </c>
      <c r="J411" s="460">
        <v>0</v>
      </c>
      <c r="K411" s="460">
        <v>0</v>
      </c>
      <c r="L411" s="460">
        <v>0</v>
      </c>
      <c r="M411" s="445">
        <f t="shared" si="41"/>
        <v>0</v>
      </c>
      <c r="N411" s="460">
        <v>0</v>
      </c>
      <c r="O411" s="445">
        <f t="shared" si="45"/>
        <v>0</v>
      </c>
      <c r="P411" s="444">
        <f t="shared" si="46"/>
        <v>0</v>
      </c>
      <c r="Q411" s="463"/>
      <c r="R411" s="453">
        <f t="shared" si="42"/>
        <v>0</v>
      </c>
    </row>
    <row r="412" ht="30" hidden="1" customHeight="1" spans="1:18">
      <c r="A412" s="426">
        <v>2040903</v>
      </c>
      <c r="B412" s="427"/>
      <c r="C412" s="427"/>
      <c r="D412" s="427" t="s">
        <v>188</v>
      </c>
      <c r="E412" s="429" t="s">
        <v>189</v>
      </c>
      <c r="F412" s="460">
        <f t="shared" si="43"/>
        <v>0</v>
      </c>
      <c r="G412" s="430">
        <f t="shared" si="44"/>
        <v>0</v>
      </c>
      <c r="H412" s="460">
        <v>0</v>
      </c>
      <c r="I412" s="460">
        <v>0</v>
      </c>
      <c r="J412" s="460">
        <v>0</v>
      </c>
      <c r="K412" s="460">
        <v>0</v>
      </c>
      <c r="L412" s="460">
        <v>0</v>
      </c>
      <c r="M412" s="445">
        <f t="shared" si="41"/>
        <v>0</v>
      </c>
      <c r="N412" s="460">
        <v>0</v>
      </c>
      <c r="O412" s="445">
        <f t="shared" si="45"/>
        <v>0</v>
      </c>
      <c r="P412" s="444">
        <f t="shared" si="46"/>
        <v>0</v>
      </c>
      <c r="Q412" s="463"/>
      <c r="R412" s="453">
        <f t="shared" si="42"/>
        <v>0</v>
      </c>
    </row>
    <row r="413" ht="30" hidden="1" customHeight="1" spans="1:18">
      <c r="A413" s="426">
        <v>2040904</v>
      </c>
      <c r="B413" s="427"/>
      <c r="C413" s="427"/>
      <c r="D413" s="427" t="s">
        <v>190</v>
      </c>
      <c r="E413" s="429" t="s">
        <v>479</v>
      </c>
      <c r="F413" s="460">
        <f t="shared" si="43"/>
        <v>0</v>
      </c>
      <c r="G413" s="430">
        <f t="shared" si="44"/>
        <v>0</v>
      </c>
      <c r="H413" s="460">
        <v>0</v>
      </c>
      <c r="I413" s="460">
        <v>0</v>
      </c>
      <c r="J413" s="460">
        <v>0</v>
      </c>
      <c r="K413" s="460">
        <v>0</v>
      </c>
      <c r="L413" s="460">
        <v>0</v>
      </c>
      <c r="M413" s="445">
        <f t="shared" si="41"/>
        <v>0</v>
      </c>
      <c r="N413" s="460">
        <v>0</v>
      </c>
      <c r="O413" s="445">
        <f t="shared" si="45"/>
        <v>0</v>
      </c>
      <c r="P413" s="444">
        <f t="shared" si="46"/>
        <v>0</v>
      </c>
      <c r="Q413" s="463"/>
      <c r="R413" s="453">
        <f t="shared" si="42"/>
        <v>0</v>
      </c>
    </row>
    <row r="414" ht="30" hidden="1" customHeight="1" spans="1:18">
      <c r="A414" s="426">
        <v>2040905</v>
      </c>
      <c r="B414" s="427"/>
      <c r="C414" s="427"/>
      <c r="D414" s="427" t="s">
        <v>192</v>
      </c>
      <c r="E414" s="429" t="s">
        <v>480</v>
      </c>
      <c r="F414" s="460">
        <f t="shared" si="43"/>
        <v>0</v>
      </c>
      <c r="G414" s="430">
        <f t="shared" si="44"/>
        <v>0</v>
      </c>
      <c r="H414" s="460">
        <v>0</v>
      </c>
      <c r="I414" s="460">
        <v>0</v>
      </c>
      <c r="J414" s="460">
        <v>0</v>
      </c>
      <c r="K414" s="460">
        <v>0</v>
      </c>
      <c r="L414" s="460">
        <v>0</v>
      </c>
      <c r="M414" s="445">
        <f t="shared" si="41"/>
        <v>0</v>
      </c>
      <c r="N414" s="460">
        <v>0</v>
      </c>
      <c r="O414" s="445">
        <f t="shared" si="45"/>
        <v>0</v>
      </c>
      <c r="P414" s="444">
        <f t="shared" si="46"/>
        <v>0</v>
      </c>
      <c r="Q414" s="463"/>
      <c r="R414" s="453">
        <f t="shared" si="42"/>
        <v>0</v>
      </c>
    </row>
    <row r="415" ht="30" hidden="1" customHeight="1" spans="1:18">
      <c r="A415" s="426">
        <v>2040950</v>
      </c>
      <c r="B415" s="427"/>
      <c r="C415" s="427"/>
      <c r="D415" s="427" t="s">
        <v>202</v>
      </c>
      <c r="E415" s="429" t="s">
        <v>203</v>
      </c>
      <c r="F415" s="460">
        <f t="shared" si="43"/>
        <v>0</v>
      </c>
      <c r="G415" s="430">
        <f t="shared" si="44"/>
        <v>0</v>
      </c>
      <c r="H415" s="460">
        <v>0</v>
      </c>
      <c r="I415" s="460">
        <v>0</v>
      </c>
      <c r="J415" s="460">
        <v>0</v>
      </c>
      <c r="K415" s="460">
        <v>0</v>
      </c>
      <c r="L415" s="460">
        <v>0</v>
      </c>
      <c r="M415" s="445">
        <f t="shared" si="41"/>
        <v>0</v>
      </c>
      <c r="N415" s="460">
        <v>0</v>
      </c>
      <c r="O415" s="445">
        <f t="shared" si="45"/>
        <v>0</v>
      </c>
      <c r="P415" s="444">
        <f t="shared" si="46"/>
        <v>0</v>
      </c>
      <c r="Q415" s="463"/>
      <c r="R415" s="453">
        <f t="shared" si="42"/>
        <v>0</v>
      </c>
    </row>
    <row r="416" ht="30" customHeight="1" spans="1:18">
      <c r="A416" s="426">
        <v>2040999</v>
      </c>
      <c r="B416" s="427"/>
      <c r="C416" s="427"/>
      <c r="D416" s="427" t="s">
        <v>204</v>
      </c>
      <c r="E416" s="429" t="s">
        <v>481</v>
      </c>
      <c r="F416" s="460">
        <f t="shared" si="43"/>
        <v>4257.77</v>
      </c>
      <c r="G416" s="430">
        <f t="shared" si="44"/>
        <v>4257.77</v>
      </c>
      <c r="H416" s="460">
        <v>4257.77</v>
      </c>
      <c r="I416" s="460">
        <v>0</v>
      </c>
      <c r="J416" s="460">
        <v>0</v>
      </c>
      <c r="K416" s="460">
        <v>0</v>
      </c>
      <c r="L416" s="460">
        <v>0</v>
      </c>
      <c r="M416" s="445">
        <f t="shared" si="41"/>
        <v>0</v>
      </c>
      <c r="N416" s="460">
        <v>0</v>
      </c>
      <c r="O416" s="445">
        <f t="shared" si="45"/>
        <v>0</v>
      </c>
      <c r="P416" s="444">
        <f t="shared" si="46"/>
        <v>0</v>
      </c>
      <c r="Q416" s="463"/>
      <c r="R416" s="453">
        <f t="shared" si="42"/>
        <v>12773.31</v>
      </c>
    </row>
    <row r="417" ht="30" hidden="1" customHeight="1" spans="1:18">
      <c r="A417" s="426">
        <v>20410</v>
      </c>
      <c r="B417" s="427" t="s">
        <v>89</v>
      </c>
      <c r="C417" s="427" t="s">
        <v>260</v>
      </c>
      <c r="D417" s="428"/>
      <c r="E417" s="429" t="s">
        <v>482</v>
      </c>
      <c r="F417" s="460">
        <f t="shared" si="43"/>
        <v>0</v>
      </c>
      <c r="G417" s="430">
        <f t="shared" si="44"/>
        <v>0</v>
      </c>
      <c r="H417" s="460">
        <v>0</v>
      </c>
      <c r="I417" s="460">
        <v>0</v>
      </c>
      <c r="J417" s="460">
        <v>0</v>
      </c>
      <c r="K417" s="460">
        <v>0</v>
      </c>
      <c r="L417" s="460">
        <v>0</v>
      </c>
      <c r="M417" s="445">
        <f t="shared" si="41"/>
        <v>0</v>
      </c>
      <c r="N417" s="460">
        <v>0</v>
      </c>
      <c r="O417" s="445">
        <f t="shared" si="45"/>
        <v>0</v>
      </c>
      <c r="P417" s="444">
        <f t="shared" si="46"/>
        <v>0</v>
      </c>
      <c r="Q417" s="463"/>
      <c r="R417" s="453">
        <f t="shared" si="42"/>
        <v>0</v>
      </c>
    </row>
    <row r="418" ht="30" hidden="1" customHeight="1" spans="1:18">
      <c r="A418" s="426">
        <v>2041001</v>
      </c>
      <c r="B418" s="427"/>
      <c r="C418" s="427"/>
      <c r="D418" s="427" t="s">
        <v>183</v>
      </c>
      <c r="E418" s="429" t="s">
        <v>185</v>
      </c>
      <c r="F418" s="460">
        <f t="shared" si="43"/>
        <v>0</v>
      </c>
      <c r="G418" s="430">
        <f t="shared" si="44"/>
        <v>0</v>
      </c>
      <c r="H418" s="460">
        <v>0</v>
      </c>
      <c r="I418" s="460">
        <v>0</v>
      </c>
      <c r="J418" s="460">
        <v>0</v>
      </c>
      <c r="K418" s="460">
        <v>0</v>
      </c>
      <c r="L418" s="460">
        <v>0</v>
      </c>
      <c r="M418" s="445">
        <f t="shared" si="41"/>
        <v>0</v>
      </c>
      <c r="N418" s="460">
        <v>0</v>
      </c>
      <c r="O418" s="445">
        <f t="shared" si="45"/>
        <v>0</v>
      </c>
      <c r="P418" s="444">
        <f t="shared" si="46"/>
        <v>0</v>
      </c>
      <c r="Q418" s="463"/>
      <c r="R418" s="453">
        <f t="shared" si="42"/>
        <v>0</v>
      </c>
    </row>
    <row r="419" ht="30" hidden="1" customHeight="1" spans="1:18">
      <c r="A419" s="426">
        <v>2041002</v>
      </c>
      <c r="B419" s="427"/>
      <c r="C419" s="427"/>
      <c r="D419" s="427" t="s">
        <v>186</v>
      </c>
      <c r="E419" s="429" t="s">
        <v>187</v>
      </c>
      <c r="F419" s="460">
        <f t="shared" si="43"/>
        <v>0</v>
      </c>
      <c r="G419" s="430">
        <f t="shared" si="44"/>
        <v>0</v>
      </c>
      <c r="H419" s="460">
        <v>0</v>
      </c>
      <c r="I419" s="460">
        <v>0</v>
      </c>
      <c r="J419" s="460">
        <v>0</v>
      </c>
      <c r="K419" s="460">
        <v>0</v>
      </c>
      <c r="L419" s="460">
        <v>0</v>
      </c>
      <c r="M419" s="445">
        <f t="shared" si="41"/>
        <v>0</v>
      </c>
      <c r="N419" s="460">
        <v>0</v>
      </c>
      <c r="O419" s="445">
        <f t="shared" si="45"/>
        <v>0</v>
      </c>
      <c r="P419" s="444">
        <f t="shared" si="46"/>
        <v>0</v>
      </c>
      <c r="Q419" s="463"/>
      <c r="R419" s="453">
        <f t="shared" si="42"/>
        <v>0</v>
      </c>
    </row>
    <row r="420" ht="30" hidden="1" customHeight="1" spans="1:18">
      <c r="A420" s="426">
        <v>2041003</v>
      </c>
      <c r="B420" s="427"/>
      <c r="C420" s="427"/>
      <c r="D420" s="427" t="s">
        <v>188</v>
      </c>
      <c r="E420" s="429" t="s">
        <v>483</v>
      </c>
      <c r="F420" s="460">
        <f t="shared" si="43"/>
        <v>0</v>
      </c>
      <c r="G420" s="430">
        <f t="shared" si="44"/>
        <v>0</v>
      </c>
      <c r="H420" s="460">
        <v>0</v>
      </c>
      <c r="I420" s="460">
        <v>0</v>
      </c>
      <c r="J420" s="460">
        <v>0</v>
      </c>
      <c r="K420" s="460">
        <v>0</v>
      </c>
      <c r="L420" s="460">
        <v>0</v>
      </c>
      <c r="M420" s="445">
        <f t="shared" si="41"/>
        <v>0</v>
      </c>
      <c r="N420" s="460">
        <v>0</v>
      </c>
      <c r="O420" s="445">
        <f t="shared" si="45"/>
        <v>0</v>
      </c>
      <c r="P420" s="444">
        <f t="shared" si="46"/>
        <v>0</v>
      </c>
      <c r="Q420" s="463"/>
      <c r="R420" s="453">
        <f t="shared" si="42"/>
        <v>0</v>
      </c>
    </row>
    <row r="421" ht="30" hidden="1" customHeight="1" spans="1:18">
      <c r="A421" s="426">
        <v>2041004</v>
      </c>
      <c r="B421" s="427"/>
      <c r="C421" s="427"/>
      <c r="D421" s="427" t="s">
        <v>190</v>
      </c>
      <c r="E421" s="429" t="s">
        <v>484</v>
      </c>
      <c r="F421" s="460">
        <f t="shared" si="43"/>
        <v>0</v>
      </c>
      <c r="G421" s="430">
        <f t="shared" si="44"/>
        <v>0</v>
      </c>
      <c r="H421" s="460">
        <v>0</v>
      </c>
      <c r="I421" s="460">
        <v>0</v>
      </c>
      <c r="J421" s="460">
        <v>0</v>
      </c>
      <c r="K421" s="460">
        <v>0</v>
      </c>
      <c r="L421" s="460">
        <v>0</v>
      </c>
      <c r="M421" s="445">
        <f t="shared" si="41"/>
        <v>0</v>
      </c>
      <c r="N421" s="460">
        <v>0</v>
      </c>
      <c r="O421" s="445">
        <f t="shared" si="45"/>
        <v>0</v>
      </c>
      <c r="P421" s="444">
        <f t="shared" si="46"/>
        <v>0</v>
      </c>
      <c r="Q421" s="463"/>
      <c r="R421" s="453">
        <f t="shared" si="42"/>
        <v>0</v>
      </c>
    </row>
    <row r="422" ht="30" hidden="1" customHeight="1" spans="1:18">
      <c r="A422" s="426">
        <v>2041005</v>
      </c>
      <c r="B422" s="427"/>
      <c r="C422" s="427"/>
      <c r="D422" s="427" t="s">
        <v>192</v>
      </c>
      <c r="E422" s="429" t="s">
        <v>485</v>
      </c>
      <c r="F422" s="460">
        <f t="shared" si="43"/>
        <v>0</v>
      </c>
      <c r="G422" s="430">
        <f t="shared" si="44"/>
        <v>0</v>
      </c>
      <c r="H422" s="460">
        <v>0</v>
      </c>
      <c r="I422" s="460">
        <v>0</v>
      </c>
      <c r="J422" s="460">
        <v>0</v>
      </c>
      <c r="K422" s="460">
        <v>0</v>
      </c>
      <c r="L422" s="460">
        <v>0</v>
      </c>
      <c r="M422" s="445">
        <f t="shared" si="41"/>
        <v>0</v>
      </c>
      <c r="N422" s="460">
        <v>0</v>
      </c>
      <c r="O422" s="445">
        <f t="shared" si="45"/>
        <v>0</v>
      </c>
      <c r="P422" s="444">
        <f t="shared" si="46"/>
        <v>0</v>
      </c>
      <c r="Q422" s="463"/>
      <c r="R422" s="453">
        <f t="shared" si="42"/>
        <v>0</v>
      </c>
    </row>
    <row r="423" ht="30" hidden="1" customHeight="1" spans="1:18">
      <c r="A423" s="426">
        <v>2041006</v>
      </c>
      <c r="B423" s="427"/>
      <c r="C423" s="427"/>
      <c r="D423" s="427" t="s">
        <v>194</v>
      </c>
      <c r="E423" s="429" t="s">
        <v>436</v>
      </c>
      <c r="F423" s="460">
        <f t="shared" si="43"/>
        <v>0</v>
      </c>
      <c r="G423" s="430">
        <f t="shared" si="44"/>
        <v>0</v>
      </c>
      <c r="H423" s="460">
        <v>0</v>
      </c>
      <c r="I423" s="460">
        <v>0</v>
      </c>
      <c r="J423" s="460">
        <v>0</v>
      </c>
      <c r="K423" s="460">
        <v>0</v>
      </c>
      <c r="L423" s="460">
        <v>0</v>
      </c>
      <c r="M423" s="445">
        <f t="shared" si="41"/>
        <v>0</v>
      </c>
      <c r="N423" s="460">
        <v>0</v>
      </c>
      <c r="O423" s="445">
        <f t="shared" si="45"/>
        <v>0</v>
      </c>
      <c r="P423" s="444">
        <f t="shared" si="46"/>
        <v>0</v>
      </c>
      <c r="Q423" s="463"/>
      <c r="R423" s="453">
        <f t="shared" si="42"/>
        <v>0</v>
      </c>
    </row>
    <row r="424" ht="30" hidden="1" customHeight="1" spans="1:18">
      <c r="A424" s="426">
        <v>2041099</v>
      </c>
      <c r="B424" s="427"/>
      <c r="C424" s="427"/>
      <c r="D424" s="427" t="s">
        <v>204</v>
      </c>
      <c r="E424" s="429" t="s">
        <v>486</v>
      </c>
      <c r="F424" s="460">
        <f t="shared" si="43"/>
        <v>0</v>
      </c>
      <c r="G424" s="430">
        <f t="shared" si="44"/>
        <v>0</v>
      </c>
      <c r="H424" s="460">
        <v>0</v>
      </c>
      <c r="I424" s="460">
        <v>0</v>
      </c>
      <c r="J424" s="460">
        <v>0</v>
      </c>
      <c r="K424" s="460">
        <v>0</v>
      </c>
      <c r="L424" s="460"/>
      <c r="M424" s="445">
        <f t="shared" si="41"/>
        <v>0</v>
      </c>
      <c r="N424" s="460"/>
      <c r="O424" s="445">
        <f t="shared" si="45"/>
        <v>0</v>
      </c>
      <c r="P424" s="444">
        <f t="shared" si="46"/>
        <v>0</v>
      </c>
      <c r="Q424" s="463"/>
      <c r="R424" s="453">
        <f t="shared" si="42"/>
        <v>0</v>
      </c>
    </row>
    <row r="425" ht="30" hidden="1" customHeight="1" spans="1:18">
      <c r="A425" s="426">
        <v>20411</v>
      </c>
      <c r="B425" s="427" t="s">
        <v>89</v>
      </c>
      <c r="C425" s="427" t="s">
        <v>269</v>
      </c>
      <c r="D425" s="428"/>
      <c r="E425" s="429" t="s">
        <v>487</v>
      </c>
      <c r="F425" s="460">
        <f t="shared" si="43"/>
        <v>0</v>
      </c>
      <c r="G425" s="430">
        <f t="shared" si="44"/>
        <v>0</v>
      </c>
      <c r="H425" s="460">
        <v>0</v>
      </c>
      <c r="I425" s="460"/>
      <c r="J425" s="460">
        <v>0</v>
      </c>
      <c r="K425" s="460">
        <v>0</v>
      </c>
      <c r="L425" s="460"/>
      <c r="M425" s="445">
        <f t="shared" si="41"/>
        <v>0</v>
      </c>
      <c r="N425" s="460"/>
      <c r="O425" s="445">
        <f t="shared" si="45"/>
        <v>0</v>
      </c>
      <c r="P425" s="444">
        <f t="shared" si="46"/>
        <v>0</v>
      </c>
      <c r="Q425" s="463"/>
      <c r="R425" s="453">
        <f t="shared" si="42"/>
        <v>0</v>
      </c>
    </row>
    <row r="426" ht="30" hidden="1" customHeight="1" spans="1:18">
      <c r="A426" s="426">
        <v>2041101</v>
      </c>
      <c r="B426" s="427"/>
      <c r="C426" s="427"/>
      <c r="D426" s="427" t="s">
        <v>183</v>
      </c>
      <c r="E426" s="429" t="s">
        <v>488</v>
      </c>
      <c r="F426" s="460">
        <f t="shared" si="43"/>
        <v>0</v>
      </c>
      <c r="G426" s="430">
        <f t="shared" si="44"/>
        <v>0</v>
      </c>
      <c r="H426" s="460">
        <v>0</v>
      </c>
      <c r="I426" s="460"/>
      <c r="J426" s="460">
        <v>0</v>
      </c>
      <c r="K426" s="460">
        <v>0</v>
      </c>
      <c r="L426" s="460"/>
      <c r="M426" s="445">
        <f t="shared" si="41"/>
        <v>0</v>
      </c>
      <c r="N426" s="460"/>
      <c r="O426" s="445">
        <f t="shared" si="45"/>
        <v>0</v>
      </c>
      <c r="P426" s="444">
        <f t="shared" si="46"/>
        <v>0</v>
      </c>
      <c r="Q426" s="463"/>
      <c r="R426" s="453">
        <f t="shared" si="42"/>
        <v>0</v>
      </c>
    </row>
    <row r="427" ht="30" hidden="1" customHeight="1" spans="1:18">
      <c r="A427" s="426">
        <v>2041102</v>
      </c>
      <c r="B427" s="427"/>
      <c r="C427" s="427"/>
      <c r="D427" s="427" t="s">
        <v>186</v>
      </c>
      <c r="E427" s="429" t="s">
        <v>185</v>
      </c>
      <c r="F427" s="460">
        <f t="shared" si="43"/>
        <v>0</v>
      </c>
      <c r="G427" s="430">
        <f t="shared" si="44"/>
        <v>0</v>
      </c>
      <c r="H427" s="460">
        <v>0</v>
      </c>
      <c r="I427" s="460"/>
      <c r="J427" s="460">
        <v>0</v>
      </c>
      <c r="K427" s="460">
        <v>0</v>
      </c>
      <c r="L427" s="460"/>
      <c r="M427" s="445">
        <f t="shared" si="41"/>
        <v>0</v>
      </c>
      <c r="N427" s="460"/>
      <c r="O427" s="445">
        <f t="shared" si="45"/>
        <v>0</v>
      </c>
      <c r="P427" s="444">
        <f t="shared" si="46"/>
        <v>0</v>
      </c>
      <c r="Q427" s="463"/>
      <c r="R427" s="453">
        <f t="shared" si="42"/>
        <v>0</v>
      </c>
    </row>
    <row r="428" ht="30" hidden="1" customHeight="1" spans="1:18">
      <c r="A428" s="426">
        <v>2041103</v>
      </c>
      <c r="B428" s="427"/>
      <c r="C428" s="427"/>
      <c r="D428" s="427" t="s">
        <v>188</v>
      </c>
      <c r="E428" s="429" t="s">
        <v>489</v>
      </c>
      <c r="F428" s="460">
        <f t="shared" si="43"/>
        <v>0</v>
      </c>
      <c r="G428" s="430">
        <f t="shared" si="44"/>
        <v>0</v>
      </c>
      <c r="H428" s="460">
        <v>0</v>
      </c>
      <c r="I428" s="460"/>
      <c r="J428" s="460">
        <v>0</v>
      </c>
      <c r="K428" s="460">
        <v>0</v>
      </c>
      <c r="L428" s="460"/>
      <c r="M428" s="445">
        <f t="shared" si="41"/>
        <v>0</v>
      </c>
      <c r="N428" s="460"/>
      <c r="O428" s="445">
        <f t="shared" si="45"/>
        <v>0</v>
      </c>
      <c r="P428" s="444">
        <f t="shared" si="46"/>
        <v>0</v>
      </c>
      <c r="Q428" s="463"/>
      <c r="R428" s="453">
        <f t="shared" si="42"/>
        <v>0</v>
      </c>
    </row>
    <row r="429" ht="30" hidden="1" customHeight="1" spans="1:18">
      <c r="A429" s="426">
        <v>2041104</v>
      </c>
      <c r="B429" s="427"/>
      <c r="C429" s="427"/>
      <c r="D429" s="427" t="s">
        <v>190</v>
      </c>
      <c r="E429" s="429" t="s">
        <v>490</v>
      </c>
      <c r="F429" s="460">
        <f t="shared" si="43"/>
        <v>0</v>
      </c>
      <c r="G429" s="430">
        <f t="shared" si="44"/>
        <v>0</v>
      </c>
      <c r="H429" s="460">
        <v>0</v>
      </c>
      <c r="I429" s="460"/>
      <c r="J429" s="460">
        <v>0</v>
      </c>
      <c r="K429" s="460">
        <v>0</v>
      </c>
      <c r="L429" s="460"/>
      <c r="M429" s="445">
        <f t="shared" si="41"/>
        <v>0</v>
      </c>
      <c r="N429" s="460"/>
      <c r="O429" s="445">
        <f t="shared" si="45"/>
        <v>0</v>
      </c>
      <c r="P429" s="444">
        <f t="shared" si="46"/>
        <v>0</v>
      </c>
      <c r="Q429" s="463"/>
      <c r="R429" s="453">
        <f t="shared" si="42"/>
        <v>0</v>
      </c>
    </row>
    <row r="430" ht="30" hidden="1" customHeight="1" spans="1:18">
      <c r="A430" s="426">
        <v>2041105</v>
      </c>
      <c r="B430" s="427"/>
      <c r="C430" s="427"/>
      <c r="D430" s="427" t="s">
        <v>192</v>
      </c>
      <c r="E430" s="429" t="s">
        <v>491</v>
      </c>
      <c r="F430" s="460">
        <f t="shared" si="43"/>
        <v>0</v>
      </c>
      <c r="G430" s="430">
        <f t="shared" si="44"/>
        <v>0</v>
      </c>
      <c r="H430" s="460">
        <v>0</v>
      </c>
      <c r="I430" s="460"/>
      <c r="J430" s="460">
        <v>0</v>
      </c>
      <c r="K430" s="460">
        <v>0</v>
      </c>
      <c r="L430" s="460"/>
      <c r="M430" s="445">
        <f t="shared" si="41"/>
        <v>0</v>
      </c>
      <c r="N430" s="460"/>
      <c r="O430" s="445">
        <f t="shared" si="45"/>
        <v>0</v>
      </c>
      <c r="P430" s="444">
        <f t="shared" si="46"/>
        <v>0</v>
      </c>
      <c r="Q430" s="463"/>
      <c r="R430" s="453">
        <f t="shared" si="42"/>
        <v>0</v>
      </c>
    </row>
    <row r="431" ht="30" hidden="1" customHeight="1" spans="1:18">
      <c r="A431" s="426">
        <v>2041106</v>
      </c>
      <c r="B431" s="427"/>
      <c r="C431" s="427"/>
      <c r="D431" s="427" t="s">
        <v>194</v>
      </c>
      <c r="E431" s="429" t="s">
        <v>492</v>
      </c>
      <c r="F431" s="460">
        <f t="shared" si="43"/>
        <v>0</v>
      </c>
      <c r="G431" s="430">
        <f t="shared" si="44"/>
        <v>0</v>
      </c>
      <c r="H431" s="460">
        <v>0</v>
      </c>
      <c r="I431" s="460"/>
      <c r="J431" s="460">
        <v>0</v>
      </c>
      <c r="K431" s="460">
        <v>0</v>
      </c>
      <c r="L431" s="460"/>
      <c r="M431" s="445">
        <f t="shared" si="41"/>
        <v>0</v>
      </c>
      <c r="N431" s="460"/>
      <c r="O431" s="445">
        <f t="shared" si="45"/>
        <v>0</v>
      </c>
      <c r="P431" s="444">
        <f t="shared" si="46"/>
        <v>0</v>
      </c>
      <c r="Q431" s="463"/>
      <c r="R431" s="453">
        <f t="shared" si="42"/>
        <v>0</v>
      </c>
    </row>
    <row r="432" ht="30" hidden="1" customHeight="1" spans="1:18">
      <c r="A432" s="426">
        <v>2041107</v>
      </c>
      <c r="B432" s="427"/>
      <c r="C432" s="427"/>
      <c r="D432" s="427" t="s">
        <v>196</v>
      </c>
      <c r="E432" s="429" t="s">
        <v>493</v>
      </c>
      <c r="F432" s="460">
        <f t="shared" si="43"/>
        <v>0</v>
      </c>
      <c r="G432" s="430">
        <f t="shared" si="44"/>
        <v>0</v>
      </c>
      <c r="H432" s="460">
        <v>0</v>
      </c>
      <c r="I432" s="460"/>
      <c r="J432" s="460">
        <v>0</v>
      </c>
      <c r="K432" s="460">
        <v>0</v>
      </c>
      <c r="L432" s="460"/>
      <c r="M432" s="445">
        <f t="shared" si="41"/>
        <v>0</v>
      </c>
      <c r="N432" s="460"/>
      <c r="O432" s="445">
        <f t="shared" si="45"/>
        <v>0</v>
      </c>
      <c r="P432" s="444">
        <f t="shared" si="46"/>
        <v>0</v>
      </c>
      <c r="Q432" s="463"/>
      <c r="R432" s="453">
        <f t="shared" si="42"/>
        <v>0</v>
      </c>
    </row>
    <row r="433" ht="30" hidden="1" customHeight="1" spans="1:18">
      <c r="A433" s="426">
        <v>2041108</v>
      </c>
      <c r="B433" s="427"/>
      <c r="C433" s="427"/>
      <c r="D433" s="427" t="s">
        <v>198</v>
      </c>
      <c r="E433" s="429" t="s">
        <v>494</v>
      </c>
      <c r="F433" s="460">
        <f t="shared" si="43"/>
        <v>0</v>
      </c>
      <c r="G433" s="430">
        <f t="shared" si="44"/>
        <v>0</v>
      </c>
      <c r="H433" s="460">
        <v>0</v>
      </c>
      <c r="I433" s="460"/>
      <c r="J433" s="460">
        <v>0</v>
      </c>
      <c r="K433" s="460">
        <v>0</v>
      </c>
      <c r="L433" s="460"/>
      <c r="M433" s="445">
        <f t="shared" si="41"/>
        <v>0</v>
      </c>
      <c r="N433" s="460"/>
      <c r="O433" s="445">
        <f t="shared" si="45"/>
        <v>0</v>
      </c>
      <c r="P433" s="444">
        <f t="shared" si="46"/>
        <v>0</v>
      </c>
      <c r="Q433" s="463"/>
      <c r="R433" s="453">
        <f t="shared" si="42"/>
        <v>0</v>
      </c>
    </row>
    <row r="434" ht="30" customHeight="1" spans="1:18">
      <c r="A434" s="426">
        <v>20499</v>
      </c>
      <c r="B434" s="427" t="s">
        <v>89</v>
      </c>
      <c r="C434" s="427" t="s">
        <v>204</v>
      </c>
      <c r="D434" s="428"/>
      <c r="E434" s="429" t="s">
        <v>495</v>
      </c>
      <c r="F434" s="460">
        <f t="shared" si="43"/>
        <v>124047.15</v>
      </c>
      <c r="G434" s="430">
        <f t="shared" si="44"/>
        <v>110142.15</v>
      </c>
      <c r="H434" s="460">
        <v>110142.15</v>
      </c>
      <c r="I434" s="460">
        <v>0</v>
      </c>
      <c r="J434" s="460">
        <v>0</v>
      </c>
      <c r="K434" s="460">
        <v>13905</v>
      </c>
      <c r="L434" s="460">
        <v>1146</v>
      </c>
      <c r="M434" s="445">
        <f t="shared" si="41"/>
        <v>0.00923842264816241</v>
      </c>
      <c r="N434" s="460">
        <v>896</v>
      </c>
      <c r="O434" s="445">
        <f t="shared" si="45"/>
        <v>1.27901785714286</v>
      </c>
      <c r="P434" s="444">
        <f t="shared" si="46"/>
        <v>250</v>
      </c>
      <c r="Q434" s="463"/>
      <c r="R434" s="453">
        <f t="shared" si="42"/>
        <v>346624.73825628</v>
      </c>
    </row>
    <row r="435" ht="30" customHeight="1" spans="1:18">
      <c r="A435" s="426">
        <v>2049901</v>
      </c>
      <c r="B435" s="432"/>
      <c r="C435" s="432"/>
      <c r="D435" s="432" t="s">
        <v>183</v>
      </c>
      <c r="E435" s="433" t="s">
        <v>496</v>
      </c>
      <c r="F435" s="460">
        <f t="shared" si="43"/>
        <v>124047.15</v>
      </c>
      <c r="G435" s="430">
        <f t="shared" si="44"/>
        <v>110142.15</v>
      </c>
      <c r="H435" s="460">
        <v>110142.15</v>
      </c>
      <c r="I435" s="460">
        <v>0</v>
      </c>
      <c r="J435" s="460">
        <v>0</v>
      </c>
      <c r="K435" s="460">
        <v>13905</v>
      </c>
      <c r="L435" s="460">
        <v>1146</v>
      </c>
      <c r="M435" s="445">
        <f t="shared" si="41"/>
        <v>0.00923842264816241</v>
      </c>
      <c r="N435" s="460">
        <v>896</v>
      </c>
      <c r="O435" s="445">
        <f t="shared" si="45"/>
        <v>1.27901785714286</v>
      </c>
      <c r="P435" s="444">
        <f t="shared" si="46"/>
        <v>250</v>
      </c>
      <c r="Q435" s="463"/>
      <c r="R435" s="453">
        <f t="shared" si="42"/>
        <v>346624.73825628</v>
      </c>
    </row>
    <row r="436" ht="30" hidden="1" customHeight="1" spans="1:18">
      <c r="A436" s="426">
        <v>2049902</v>
      </c>
      <c r="B436" s="427"/>
      <c r="C436" s="427"/>
      <c r="D436" s="427" t="s">
        <v>186</v>
      </c>
      <c r="E436" s="429" t="s">
        <v>497</v>
      </c>
      <c r="F436" s="460">
        <f t="shared" si="43"/>
        <v>0</v>
      </c>
      <c r="G436" s="430">
        <f t="shared" si="44"/>
        <v>0</v>
      </c>
      <c r="H436" s="460">
        <v>0</v>
      </c>
      <c r="I436" s="460">
        <v>0</v>
      </c>
      <c r="J436" s="460">
        <v>0</v>
      </c>
      <c r="K436" s="460">
        <v>0</v>
      </c>
      <c r="L436" s="460">
        <v>0</v>
      </c>
      <c r="M436" s="445">
        <f t="shared" si="41"/>
        <v>0</v>
      </c>
      <c r="N436" s="460">
        <v>0</v>
      </c>
      <c r="O436" s="445">
        <f t="shared" si="45"/>
        <v>0</v>
      </c>
      <c r="P436" s="444">
        <f t="shared" si="46"/>
        <v>0</v>
      </c>
      <c r="Q436" s="463"/>
      <c r="R436" s="453">
        <f t="shared" si="42"/>
        <v>0</v>
      </c>
    </row>
    <row r="437" ht="160.5" customHeight="1" spans="1:18">
      <c r="A437" s="426">
        <v>205</v>
      </c>
      <c r="B437" s="427" t="s">
        <v>91</v>
      </c>
      <c r="C437" s="428"/>
      <c r="D437" s="428"/>
      <c r="E437" s="429" t="s">
        <v>498</v>
      </c>
      <c r="F437" s="460">
        <f t="shared" si="43"/>
        <v>1137707.82</v>
      </c>
      <c r="G437" s="430">
        <f t="shared" si="44"/>
        <v>1094610.82</v>
      </c>
      <c r="H437" s="460">
        <v>1080483.1</v>
      </c>
      <c r="I437" s="460">
        <v>0</v>
      </c>
      <c r="J437" s="460">
        <v>14127.72</v>
      </c>
      <c r="K437" s="460">
        <v>43097</v>
      </c>
      <c r="L437" s="460">
        <v>516734</v>
      </c>
      <c r="M437" s="445">
        <f t="shared" si="41"/>
        <v>0.454188668581007</v>
      </c>
      <c r="N437" s="460">
        <v>522323</v>
      </c>
      <c r="O437" s="445">
        <f t="shared" si="45"/>
        <v>0.989299724499974</v>
      </c>
      <c r="P437" s="444">
        <f t="shared" si="46"/>
        <v>-5589</v>
      </c>
      <c r="Q437" s="464" t="s">
        <v>499</v>
      </c>
      <c r="R437" s="453">
        <f t="shared" si="42"/>
        <v>4346271.18348839</v>
      </c>
    </row>
    <row r="438" ht="30" customHeight="1" spans="1:18">
      <c r="A438" s="426">
        <v>20501</v>
      </c>
      <c r="B438" s="427" t="s">
        <v>91</v>
      </c>
      <c r="C438" s="427" t="s">
        <v>183</v>
      </c>
      <c r="D438" s="428"/>
      <c r="E438" s="429" t="s">
        <v>500</v>
      </c>
      <c r="F438" s="460">
        <f t="shared" si="43"/>
        <v>2375.76</v>
      </c>
      <c r="G438" s="430">
        <f t="shared" si="44"/>
        <v>2375.76</v>
      </c>
      <c r="H438" s="460">
        <v>2355.76</v>
      </c>
      <c r="I438" s="460">
        <v>0</v>
      </c>
      <c r="J438" s="460">
        <v>20</v>
      </c>
      <c r="K438" s="460">
        <v>0</v>
      </c>
      <c r="L438" s="460">
        <v>2247</v>
      </c>
      <c r="M438" s="445">
        <f t="shared" si="41"/>
        <v>0.945802606323871</v>
      </c>
      <c r="N438" s="460">
        <v>2033</v>
      </c>
      <c r="O438" s="445">
        <f t="shared" si="45"/>
        <v>1.10526315789474</v>
      </c>
      <c r="P438" s="444">
        <f t="shared" si="46"/>
        <v>214</v>
      </c>
      <c r="Q438" s="463"/>
      <c r="R438" s="453">
        <f t="shared" si="42"/>
        <v>11603.3310657642</v>
      </c>
    </row>
    <row r="439" ht="30" customHeight="1" spans="1:18">
      <c r="A439" s="426">
        <v>2050101</v>
      </c>
      <c r="B439" s="427"/>
      <c r="C439" s="427"/>
      <c r="D439" s="427" t="s">
        <v>183</v>
      </c>
      <c r="E439" s="429" t="s">
        <v>185</v>
      </c>
      <c r="F439" s="460">
        <f t="shared" si="43"/>
        <v>2375.76</v>
      </c>
      <c r="G439" s="430">
        <f t="shared" si="44"/>
        <v>2375.76</v>
      </c>
      <c r="H439" s="460">
        <v>2355.76</v>
      </c>
      <c r="I439" s="460">
        <v>0</v>
      </c>
      <c r="J439" s="460">
        <v>20</v>
      </c>
      <c r="K439" s="460">
        <v>0</v>
      </c>
      <c r="L439" s="460">
        <v>2243</v>
      </c>
      <c r="M439" s="445">
        <f t="shared" si="41"/>
        <v>0.944118934572516</v>
      </c>
      <c r="N439" s="460">
        <v>2033</v>
      </c>
      <c r="O439" s="445">
        <f t="shared" si="45"/>
        <v>1.10329562223315</v>
      </c>
      <c r="P439" s="444">
        <f t="shared" si="46"/>
        <v>210</v>
      </c>
      <c r="Q439" s="463"/>
      <c r="R439" s="453">
        <f t="shared" si="42"/>
        <v>11595.3274145568</v>
      </c>
    </row>
    <row r="440" ht="30" customHeight="1" spans="1:18">
      <c r="A440" s="426">
        <v>2050102</v>
      </c>
      <c r="B440" s="427"/>
      <c r="C440" s="427"/>
      <c r="D440" s="427" t="s">
        <v>186</v>
      </c>
      <c r="E440" s="429" t="s">
        <v>187</v>
      </c>
      <c r="F440" s="460">
        <f t="shared" si="43"/>
        <v>0</v>
      </c>
      <c r="G440" s="430">
        <f t="shared" si="44"/>
        <v>0</v>
      </c>
      <c r="H440" s="460">
        <v>0</v>
      </c>
      <c r="I440" s="460">
        <v>0</v>
      </c>
      <c r="J440" s="460">
        <v>0</v>
      </c>
      <c r="K440" s="460">
        <v>0</v>
      </c>
      <c r="L440" s="460">
        <v>4</v>
      </c>
      <c r="M440" s="445">
        <f t="shared" si="41"/>
        <v>0</v>
      </c>
      <c r="N440" s="460">
        <v>0</v>
      </c>
      <c r="O440" s="445">
        <f t="shared" si="45"/>
        <v>0</v>
      </c>
      <c r="P440" s="444">
        <f t="shared" si="46"/>
        <v>4</v>
      </c>
      <c r="Q440" s="463"/>
      <c r="R440" s="453">
        <f t="shared" si="42"/>
        <v>8</v>
      </c>
    </row>
    <row r="441" ht="30" hidden="1" customHeight="1" spans="1:18">
      <c r="A441" s="426">
        <v>2050103</v>
      </c>
      <c r="B441" s="427"/>
      <c r="C441" s="427"/>
      <c r="D441" s="427" t="s">
        <v>188</v>
      </c>
      <c r="E441" s="429" t="s">
        <v>189</v>
      </c>
      <c r="F441" s="460">
        <f t="shared" si="43"/>
        <v>0</v>
      </c>
      <c r="G441" s="430">
        <f t="shared" si="44"/>
        <v>0</v>
      </c>
      <c r="H441" s="460">
        <v>0</v>
      </c>
      <c r="I441" s="460">
        <v>0</v>
      </c>
      <c r="J441" s="460">
        <v>0</v>
      </c>
      <c r="K441" s="460">
        <v>0</v>
      </c>
      <c r="L441" s="460">
        <v>0</v>
      </c>
      <c r="M441" s="445">
        <f t="shared" si="41"/>
        <v>0</v>
      </c>
      <c r="N441" s="460">
        <v>0</v>
      </c>
      <c r="O441" s="445">
        <f t="shared" si="45"/>
        <v>0</v>
      </c>
      <c r="P441" s="444">
        <f t="shared" si="46"/>
        <v>0</v>
      </c>
      <c r="Q441" s="463"/>
      <c r="R441" s="453">
        <f t="shared" si="42"/>
        <v>0</v>
      </c>
    </row>
    <row r="442" ht="30" hidden="1" customHeight="1" spans="1:18">
      <c r="A442" s="426">
        <v>2050199</v>
      </c>
      <c r="B442" s="427"/>
      <c r="C442" s="427"/>
      <c r="D442" s="427" t="s">
        <v>204</v>
      </c>
      <c r="E442" s="429" t="s">
        <v>501</v>
      </c>
      <c r="F442" s="460">
        <f t="shared" si="43"/>
        <v>0</v>
      </c>
      <c r="G442" s="430">
        <f t="shared" si="44"/>
        <v>0</v>
      </c>
      <c r="H442" s="460">
        <v>0</v>
      </c>
      <c r="I442" s="460">
        <v>0</v>
      </c>
      <c r="J442" s="460">
        <v>0</v>
      </c>
      <c r="K442" s="460">
        <v>0</v>
      </c>
      <c r="L442" s="460">
        <v>0</v>
      </c>
      <c r="M442" s="445">
        <f t="shared" si="41"/>
        <v>0</v>
      </c>
      <c r="N442" s="460">
        <v>0</v>
      </c>
      <c r="O442" s="445">
        <f t="shared" si="45"/>
        <v>0</v>
      </c>
      <c r="P442" s="444">
        <f t="shared" si="46"/>
        <v>0</v>
      </c>
      <c r="Q442" s="463"/>
      <c r="R442" s="453">
        <f t="shared" si="42"/>
        <v>0</v>
      </c>
    </row>
    <row r="443" ht="30" customHeight="1" spans="1:18">
      <c r="A443" s="426">
        <v>20502</v>
      </c>
      <c r="B443" s="427" t="s">
        <v>91</v>
      </c>
      <c r="C443" s="427" t="s">
        <v>186</v>
      </c>
      <c r="D443" s="428"/>
      <c r="E443" s="429" t="s">
        <v>502</v>
      </c>
      <c r="F443" s="460">
        <f t="shared" si="43"/>
        <v>855358.15</v>
      </c>
      <c r="G443" s="430">
        <f t="shared" si="44"/>
        <v>855358.15</v>
      </c>
      <c r="H443" s="460">
        <v>851145.01</v>
      </c>
      <c r="I443" s="460">
        <v>0</v>
      </c>
      <c r="J443" s="460">
        <v>4213.14</v>
      </c>
      <c r="K443" s="460">
        <v>0</v>
      </c>
      <c r="L443" s="460">
        <v>311544</v>
      </c>
      <c r="M443" s="445">
        <f t="shared" si="41"/>
        <v>0.364226376986061</v>
      </c>
      <c r="N443" s="460">
        <v>368792</v>
      </c>
      <c r="O443" s="445">
        <f t="shared" si="45"/>
        <v>0.844768867003623</v>
      </c>
      <c r="P443" s="444">
        <f t="shared" si="46"/>
        <v>-57248</v>
      </c>
      <c r="Q443" s="463"/>
      <c r="R443" s="453">
        <f t="shared" si="42"/>
        <v>3184950.51899524</v>
      </c>
    </row>
    <row r="444" ht="30" customHeight="1" spans="1:18">
      <c r="A444" s="426">
        <v>2050201</v>
      </c>
      <c r="B444" s="427"/>
      <c r="C444" s="427"/>
      <c r="D444" s="427" t="s">
        <v>183</v>
      </c>
      <c r="E444" s="429" t="s">
        <v>503</v>
      </c>
      <c r="F444" s="460">
        <f t="shared" si="43"/>
        <v>36000</v>
      </c>
      <c r="G444" s="430">
        <f t="shared" si="44"/>
        <v>36000</v>
      </c>
      <c r="H444" s="460">
        <v>36000</v>
      </c>
      <c r="I444" s="460">
        <v>0</v>
      </c>
      <c r="J444" s="460">
        <v>0</v>
      </c>
      <c r="K444" s="460">
        <v>0</v>
      </c>
      <c r="L444" s="460">
        <v>3532</v>
      </c>
      <c r="M444" s="445">
        <f t="shared" si="41"/>
        <v>0.0981111111111111</v>
      </c>
      <c r="N444" s="460">
        <v>97</v>
      </c>
      <c r="O444" s="445">
        <f t="shared" si="45"/>
        <v>36.4123711340206</v>
      </c>
      <c r="P444" s="444">
        <f t="shared" si="46"/>
        <v>3435</v>
      </c>
      <c r="Q444" s="463"/>
      <c r="R444" s="453">
        <f t="shared" si="42"/>
        <v>115100.510482245</v>
      </c>
    </row>
    <row r="445" ht="30" customHeight="1" spans="1:18">
      <c r="A445" s="426">
        <v>2050202</v>
      </c>
      <c r="B445" s="427"/>
      <c r="C445" s="427"/>
      <c r="D445" s="427" t="s">
        <v>186</v>
      </c>
      <c r="E445" s="429" t="s">
        <v>504</v>
      </c>
      <c r="F445" s="460">
        <f t="shared" si="43"/>
        <v>0</v>
      </c>
      <c r="G445" s="430">
        <f t="shared" si="44"/>
        <v>0</v>
      </c>
      <c r="H445" s="460">
        <v>0</v>
      </c>
      <c r="I445" s="460">
        <v>0</v>
      </c>
      <c r="J445" s="460">
        <v>0</v>
      </c>
      <c r="K445" s="460">
        <v>0</v>
      </c>
      <c r="L445" s="460">
        <v>26229</v>
      </c>
      <c r="M445" s="445">
        <f t="shared" si="41"/>
        <v>0</v>
      </c>
      <c r="N445" s="460">
        <v>13704</v>
      </c>
      <c r="O445" s="445">
        <f t="shared" si="45"/>
        <v>1.91396672504378</v>
      </c>
      <c r="P445" s="444">
        <f t="shared" si="46"/>
        <v>12525</v>
      </c>
      <c r="Q445" s="463"/>
      <c r="R445" s="453">
        <f t="shared" si="42"/>
        <v>52459.913966725</v>
      </c>
    </row>
    <row r="446" ht="30" customHeight="1" spans="1:18">
      <c r="A446" s="426">
        <v>2050203</v>
      </c>
      <c r="B446" s="427"/>
      <c r="C446" s="427"/>
      <c r="D446" s="427" t="s">
        <v>188</v>
      </c>
      <c r="E446" s="429" t="s">
        <v>505</v>
      </c>
      <c r="F446" s="460">
        <f t="shared" si="43"/>
        <v>0</v>
      </c>
      <c r="G446" s="430">
        <f t="shared" si="44"/>
        <v>0</v>
      </c>
      <c r="H446" s="460">
        <v>0</v>
      </c>
      <c r="I446" s="460">
        <v>0</v>
      </c>
      <c r="J446" s="460">
        <v>0</v>
      </c>
      <c r="K446" s="460">
        <v>0</v>
      </c>
      <c r="L446" s="460">
        <v>8629</v>
      </c>
      <c r="M446" s="445">
        <f t="shared" si="41"/>
        <v>0</v>
      </c>
      <c r="N446" s="460">
        <v>386</v>
      </c>
      <c r="O446" s="445">
        <f t="shared" si="45"/>
        <v>22.3549222797927</v>
      </c>
      <c r="P446" s="444">
        <f t="shared" si="46"/>
        <v>8243</v>
      </c>
      <c r="Q446" s="463"/>
      <c r="R446" s="453">
        <f t="shared" si="42"/>
        <v>17280.3549222798</v>
      </c>
    </row>
    <row r="447" ht="30" customHeight="1" spans="1:18">
      <c r="A447" s="426">
        <v>2050204</v>
      </c>
      <c r="B447" s="427"/>
      <c r="C447" s="427"/>
      <c r="D447" s="427" t="s">
        <v>190</v>
      </c>
      <c r="E447" s="429" t="s">
        <v>506</v>
      </c>
      <c r="F447" s="460">
        <f t="shared" si="43"/>
        <v>108857.35</v>
      </c>
      <c r="G447" s="430">
        <f t="shared" si="44"/>
        <v>108857.35</v>
      </c>
      <c r="H447" s="460">
        <v>108857.35</v>
      </c>
      <c r="I447" s="460">
        <v>0</v>
      </c>
      <c r="J447" s="460">
        <v>0</v>
      </c>
      <c r="K447" s="460">
        <v>0</v>
      </c>
      <c r="L447" s="460">
        <v>5260</v>
      </c>
      <c r="M447" s="445">
        <f t="shared" si="41"/>
        <v>0.0483201180260221</v>
      </c>
      <c r="N447" s="460">
        <v>4138</v>
      </c>
      <c r="O447" s="445">
        <f t="shared" si="45"/>
        <v>1.27114548090865</v>
      </c>
      <c r="P447" s="444">
        <f t="shared" si="46"/>
        <v>1122</v>
      </c>
      <c r="Q447" s="463"/>
      <c r="R447" s="453">
        <f t="shared" si="42"/>
        <v>337093.369465599</v>
      </c>
    </row>
    <row r="448" ht="30" customHeight="1" spans="1:18">
      <c r="A448" s="426">
        <v>2050205</v>
      </c>
      <c r="B448" s="427"/>
      <c r="C448" s="427"/>
      <c r="D448" s="427" t="s">
        <v>192</v>
      </c>
      <c r="E448" s="429" t="s">
        <v>507</v>
      </c>
      <c r="F448" s="460">
        <f t="shared" si="43"/>
        <v>346544.34</v>
      </c>
      <c r="G448" s="430">
        <f t="shared" si="44"/>
        <v>346544.34</v>
      </c>
      <c r="H448" s="460">
        <v>342331.2</v>
      </c>
      <c r="I448" s="460">
        <v>0</v>
      </c>
      <c r="J448" s="460">
        <v>4213.14</v>
      </c>
      <c r="K448" s="460">
        <v>0</v>
      </c>
      <c r="L448" s="460">
        <v>264941</v>
      </c>
      <c r="M448" s="445">
        <f t="shared" si="41"/>
        <v>0.764522658197217</v>
      </c>
      <c r="N448" s="460">
        <v>348983</v>
      </c>
      <c r="O448" s="445">
        <f t="shared" si="45"/>
        <v>0.75918024660227</v>
      </c>
      <c r="P448" s="444">
        <f t="shared" si="46"/>
        <v>-84042</v>
      </c>
      <c r="Q448" s="463"/>
      <c r="R448" s="453">
        <f t="shared" si="42"/>
        <v>1565303.4037029</v>
      </c>
    </row>
    <row r="449" ht="30" hidden="1" customHeight="1" spans="1:18">
      <c r="A449" s="426">
        <v>2050206</v>
      </c>
      <c r="B449" s="427"/>
      <c r="C449" s="427"/>
      <c r="D449" s="427" t="s">
        <v>194</v>
      </c>
      <c r="E449" s="429" t="s">
        <v>508</v>
      </c>
      <c r="F449" s="460">
        <f t="shared" si="43"/>
        <v>0</v>
      </c>
      <c r="G449" s="430">
        <f t="shared" si="44"/>
        <v>0</v>
      </c>
      <c r="H449" s="460">
        <v>0</v>
      </c>
      <c r="I449" s="460">
        <v>0</v>
      </c>
      <c r="J449" s="460">
        <v>0</v>
      </c>
      <c r="K449" s="460">
        <v>0</v>
      </c>
      <c r="L449" s="460">
        <v>0</v>
      </c>
      <c r="M449" s="445">
        <f t="shared" si="41"/>
        <v>0</v>
      </c>
      <c r="N449" s="460">
        <v>0</v>
      </c>
      <c r="O449" s="445">
        <f t="shared" si="45"/>
        <v>0</v>
      </c>
      <c r="P449" s="444">
        <f t="shared" si="46"/>
        <v>0</v>
      </c>
      <c r="Q449" s="463"/>
      <c r="R449" s="453">
        <f t="shared" si="42"/>
        <v>0</v>
      </c>
    </row>
    <row r="450" ht="30" hidden="1" customHeight="1" spans="1:18">
      <c r="A450" s="426">
        <v>2050207</v>
      </c>
      <c r="B450" s="427"/>
      <c r="C450" s="427"/>
      <c r="D450" s="427" t="s">
        <v>196</v>
      </c>
      <c r="E450" s="429" t="s">
        <v>509</v>
      </c>
      <c r="F450" s="460">
        <f t="shared" si="43"/>
        <v>0</v>
      </c>
      <c r="G450" s="430">
        <f t="shared" si="44"/>
        <v>0</v>
      </c>
      <c r="H450" s="460">
        <v>0</v>
      </c>
      <c r="I450" s="460">
        <v>0</v>
      </c>
      <c r="J450" s="460">
        <v>0</v>
      </c>
      <c r="K450" s="460">
        <v>0</v>
      </c>
      <c r="L450" s="460">
        <v>0</v>
      </c>
      <c r="M450" s="445">
        <f t="shared" si="41"/>
        <v>0</v>
      </c>
      <c r="N450" s="460">
        <v>0</v>
      </c>
      <c r="O450" s="445">
        <f t="shared" si="45"/>
        <v>0</v>
      </c>
      <c r="P450" s="444">
        <f t="shared" si="46"/>
        <v>0</v>
      </c>
      <c r="Q450" s="463"/>
      <c r="R450" s="453">
        <f t="shared" si="42"/>
        <v>0</v>
      </c>
    </row>
    <row r="451" ht="30" customHeight="1" spans="1:18">
      <c r="A451" s="426">
        <v>2050299</v>
      </c>
      <c r="B451" s="427"/>
      <c r="C451" s="427"/>
      <c r="D451" s="427" t="s">
        <v>204</v>
      </c>
      <c r="E451" s="429" t="s">
        <v>510</v>
      </c>
      <c r="F451" s="460">
        <f t="shared" si="43"/>
        <v>363956.46</v>
      </c>
      <c r="G451" s="430">
        <f t="shared" si="44"/>
        <v>363956.46</v>
      </c>
      <c r="H451" s="460">
        <v>363956.46</v>
      </c>
      <c r="I451" s="460">
        <v>0</v>
      </c>
      <c r="J451" s="460">
        <v>0</v>
      </c>
      <c r="K451" s="460">
        <v>0</v>
      </c>
      <c r="L451" s="460">
        <v>2953</v>
      </c>
      <c r="M451" s="445">
        <f t="shared" si="41"/>
        <v>0.00811360787496395</v>
      </c>
      <c r="N451" s="460">
        <v>1484</v>
      </c>
      <c r="O451" s="445">
        <f t="shared" si="45"/>
        <v>1.98989218328841</v>
      </c>
      <c r="P451" s="444">
        <f t="shared" si="46"/>
        <v>1469</v>
      </c>
      <c r="Q451" s="463"/>
      <c r="R451" s="453">
        <f t="shared" si="42"/>
        <v>1097777.37800579</v>
      </c>
    </row>
    <row r="452" ht="30" customHeight="1" spans="1:18">
      <c r="A452" s="426">
        <v>20503</v>
      </c>
      <c r="B452" s="427" t="s">
        <v>91</v>
      </c>
      <c r="C452" s="427" t="s">
        <v>188</v>
      </c>
      <c r="D452" s="428"/>
      <c r="E452" s="429" t="s">
        <v>511</v>
      </c>
      <c r="F452" s="460">
        <f t="shared" si="43"/>
        <v>200917.82</v>
      </c>
      <c r="G452" s="430">
        <f t="shared" si="44"/>
        <v>157820.82</v>
      </c>
      <c r="H452" s="460">
        <v>150139.74</v>
      </c>
      <c r="I452" s="460">
        <v>0</v>
      </c>
      <c r="J452" s="460">
        <v>7681.08</v>
      </c>
      <c r="K452" s="460">
        <v>43097</v>
      </c>
      <c r="L452" s="460">
        <v>168968</v>
      </c>
      <c r="M452" s="445">
        <f t="shared" si="41"/>
        <v>0.840980655673051</v>
      </c>
      <c r="N452" s="460">
        <v>130784</v>
      </c>
      <c r="O452" s="445">
        <f t="shared" si="45"/>
        <v>1.29196231954979</v>
      </c>
      <c r="P452" s="444">
        <f t="shared" si="46"/>
        <v>38184</v>
      </c>
      <c r="Q452" s="463"/>
      <c r="R452" s="453">
        <f t="shared" si="42"/>
        <v>846816.512942975</v>
      </c>
    </row>
    <row r="453" ht="30" hidden="1" customHeight="1" spans="1:18">
      <c r="A453" s="426">
        <v>2050301</v>
      </c>
      <c r="B453" s="427"/>
      <c r="C453" s="427"/>
      <c r="D453" s="427" t="s">
        <v>183</v>
      </c>
      <c r="E453" s="429" t="s">
        <v>512</v>
      </c>
      <c r="F453" s="460">
        <f t="shared" si="43"/>
        <v>0</v>
      </c>
      <c r="G453" s="430">
        <f t="shared" si="44"/>
        <v>0</v>
      </c>
      <c r="H453" s="460">
        <v>0</v>
      </c>
      <c r="I453" s="460">
        <v>0</v>
      </c>
      <c r="J453" s="460">
        <v>0</v>
      </c>
      <c r="K453" s="460">
        <v>0</v>
      </c>
      <c r="L453" s="460">
        <v>0</v>
      </c>
      <c r="M453" s="445">
        <f t="shared" si="41"/>
        <v>0</v>
      </c>
      <c r="N453" s="460">
        <v>0</v>
      </c>
      <c r="O453" s="445">
        <f t="shared" si="45"/>
        <v>0</v>
      </c>
      <c r="P453" s="444">
        <f t="shared" si="46"/>
        <v>0</v>
      </c>
      <c r="Q453" s="463"/>
      <c r="R453" s="453">
        <f t="shared" si="42"/>
        <v>0</v>
      </c>
    </row>
    <row r="454" ht="30" customHeight="1" spans="1:18">
      <c r="A454" s="426">
        <v>2050302</v>
      </c>
      <c r="B454" s="427"/>
      <c r="C454" s="427"/>
      <c r="D454" s="427" t="s">
        <v>186</v>
      </c>
      <c r="E454" s="429" t="s">
        <v>513</v>
      </c>
      <c r="F454" s="460">
        <f t="shared" si="43"/>
        <v>36994.58</v>
      </c>
      <c r="G454" s="430">
        <f t="shared" si="44"/>
        <v>36994.58</v>
      </c>
      <c r="H454" s="460">
        <v>30804.38</v>
      </c>
      <c r="I454" s="460">
        <v>0</v>
      </c>
      <c r="J454" s="460">
        <v>6190.2</v>
      </c>
      <c r="K454" s="460">
        <v>0</v>
      </c>
      <c r="L454" s="460">
        <v>56603</v>
      </c>
      <c r="M454" s="445">
        <f t="shared" si="41"/>
        <v>1.53003494025341</v>
      </c>
      <c r="N454" s="460">
        <v>48590</v>
      </c>
      <c r="O454" s="445">
        <f t="shared" si="45"/>
        <v>1.16491047540646</v>
      </c>
      <c r="P454" s="444">
        <f t="shared" si="46"/>
        <v>8013</v>
      </c>
      <c r="Q454" s="463"/>
      <c r="R454" s="453">
        <f t="shared" si="42"/>
        <v>218002.234945416</v>
      </c>
    </row>
    <row r="455" ht="30" customHeight="1" spans="1:18">
      <c r="A455" s="426">
        <v>2050303</v>
      </c>
      <c r="B455" s="427"/>
      <c r="C455" s="427"/>
      <c r="D455" s="427" t="s">
        <v>188</v>
      </c>
      <c r="E455" s="429" t="s">
        <v>514</v>
      </c>
      <c r="F455" s="460">
        <f t="shared" si="43"/>
        <v>7297.79</v>
      </c>
      <c r="G455" s="430">
        <f t="shared" si="44"/>
        <v>7297.79</v>
      </c>
      <c r="H455" s="460">
        <v>6947.79</v>
      </c>
      <c r="I455" s="460">
        <v>0</v>
      </c>
      <c r="J455" s="460">
        <v>350</v>
      </c>
      <c r="K455" s="460">
        <v>0</v>
      </c>
      <c r="L455" s="460">
        <v>19042</v>
      </c>
      <c r="M455" s="445">
        <f t="shared" ref="M455:M518" si="47">IF(F455=0,0,L455/F455)</f>
        <v>2.60928308433101</v>
      </c>
      <c r="N455" s="460">
        <v>8512</v>
      </c>
      <c r="O455" s="445">
        <f t="shared" si="45"/>
        <v>2.23707706766917</v>
      </c>
      <c r="P455" s="444">
        <f t="shared" si="46"/>
        <v>10530</v>
      </c>
      <c r="Q455" s="463"/>
      <c r="R455" s="453">
        <f t="shared" si="42"/>
        <v>59632.216360152</v>
      </c>
    </row>
    <row r="456" ht="30" hidden="1" customHeight="1" spans="1:18">
      <c r="A456" s="426">
        <v>2050304</v>
      </c>
      <c r="B456" s="427"/>
      <c r="C456" s="427"/>
      <c r="D456" s="427" t="s">
        <v>190</v>
      </c>
      <c r="E456" s="429" t="s">
        <v>515</v>
      </c>
      <c r="F456" s="460">
        <f t="shared" si="43"/>
        <v>0</v>
      </c>
      <c r="G456" s="430">
        <f t="shared" si="44"/>
        <v>0</v>
      </c>
      <c r="H456" s="460">
        <v>0</v>
      </c>
      <c r="I456" s="460">
        <v>0</v>
      </c>
      <c r="J456" s="460">
        <v>0</v>
      </c>
      <c r="K456" s="460">
        <v>0</v>
      </c>
      <c r="L456" s="460">
        <v>0</v>
      </c>
      <c r="M456" s="445">
        <f t="shared" si="47"/>
        <v>0</v>
      </c>
      <c r="N456" s="460">
        <v>0</v>
      </c>
      <c r="O456" s="445">
        <f t="shared" si="45"/>
        <v>0</v>
      </c>
      <c r="P456" s="444">
        <f t="shared" si="46"/>
        <v>0</v>
      </c>
      <c r="Q456" s="463"/>
      <c r="R456" s="453">
        <f t="shared" ref="R456:R519" si="48">F456+G456+H456+L456+M456+N456+O456+P456</f>
        <v>0</v>
      </c>
    </row>
    <row r="457" ht="30" customHeight="1" spans="1:18">
      <c r="A457" s="426">
        <v>2050305</v>
      </c>
      <c r="B457" s="427"/>
      <c r="C457" s="427"/>
      <c r="D457" s="427" t="s">
        <v>192</v>
      </c>
      <c r="E457" s="429" t="s">
        <v>516</v>
      </c>
      <c r="F457" s="460">
        <f t="shared" ref="F457:F520" si="49">G457+K457</f>
        <v>59128.45</v>
      </c>
      <c r="G457" s="430">
        <f t="shared" ref="G457:G520" si="50">H457+I457+J457</f>
        <v>59128.45</v>
      </c>
      <c r="H457" s="460">
        <v>57987.57</v>
      </c>
      <c r="I457" s="460">
        <v>0</v>
      </c>
      <c r="J457" s="460">
        <v>1140.88</v>
      </c>
      <c r="K457" s="460">
        <v>0</v>
      </c>
      <c r="L457" s="460">
        <v>46013</v>
      </c>
      <c r="M457" s="445">
        <f t="shared" si="47"/>
        <v>0.778187150178975</v>
      </c>
      <c r="N457" s="460">
        <v>25434</v>
      </c>
      <c r="O457" s="445">
        <f t="shared" si="45"/>
        <v>1.80911378469765</v>
      </c>
      <c r="P457" s="444">
        <f t="shared" si="46"/>
        <v>20579</v>
      </c>
      <c r="Q457" s="463"/>
      <c r="R457" s="453">
        <f t="shared" si="48"/>
        <v>268273.057300935</v>
      </c>
    </row>
    <row r="458" ht="30" customHeight="1" spans="1:18">
      <c r="A458" s="426">
        <v>2050399</v>
      </c>
      <c r="B458" s="427"/>
      <c r="C458" s="427"/>
      <c r="D458" s="427" t="s">
        <v>204</v>
      </c>
      <c r="E458" s="429" t="s">
        <v>517</v>
      </c>
      <c r="F458" s="460">
        <f t="shared" si="49"/>
        <v>97497</v>
      </c>
      <c r="G458" s="430">
        <f t="shared" si="50"/>
        <v>54400</v>
      </c>
      <c r="H458" s="460">
        <v>54400</v>
      </c>
      <c r="I458" s="460">
        <v>0</v>
      </c>
      <c r="J458" s="460">
        <v>0</v>
      </c>
      <c r="K458" s="460">
        <v>43097</v>
      </c>
      <c r="L458" s="460">
        <v>47310</v>
      </c>
      <c r="M458" s="445">
        <f t="shared" si="47"/>
        <v>0.485245699867688</v>
      </c>
      <c r="N458" s="460">
        <v>48248</v>
      </c>
      <c r="O458" s="445">
        <f t="shared" si="45"/>
        <v>0.980558779638534</v>
      </c>
      <c r="P458" s="444">
        <f t="shared" si="46"/>
        <v>-938</v>
      </c>
      <c r="Q458" s="463"/>
      <c r="R458" s="453">
        <f t="shared" si="48"/>
        <v>300918.465804479</v>
      </c>
    </row>
    <row r="459" ht="30" customHeight="1" spans="1:18">
      <c r="A459" s="426">
        <v>20504</v>
      </c>
      <c r="B459" s="427" t="s">
        <v>91</v>
      </c>
      <c r="C459" s="427" t="s">
        <v>190</v>
      </c>
      <c r="D459" s="428"/>
      <c r="E459" s="429" t="s">
        <v>518</v>
      </c>
      <c r="F459" s="460">
        <f t="shared" si="49"/>
        <v>4000</v>
      </c>
      <c r="G459" s="430">
        <f t="shared" si="50"/>
        <v>4000</v>
      </c>
      <c r="H459" s="460">
        <v>4000</v>
      </c>
      <c r="I459" s="460">
        <v>0</v>
      </c>
      <c r="J459" s="460">
        <v>0</v>
      </c>
      <c r="K459" s="460">
        <v>0</v>
      </c>
      <c r="L459" s="460">
        <v>0</v>
      </c>
      <c r="M459" s="445">
        <f t="shared" si="47"/>
        <v>0</v>
      </c>
      <c r="N459" s="460">
        <v>7</v>
      </c>
      <c r="O459" s="445">
        <f t="shared" si="45"/>
        <v>0</v>
      </c>
      <c r="P459" s="444">
        <f t="shared" si="46"/>
        <v>-7</v>
      </c>
      <c r="Q459" s="463"/>
      <c r="R459" s="453">
        <f t="shared" si="48"/>
        <v>12000</v>
      </c>
    </row>
    <row r="460" ht="30" hidden="1" customHeight="1" spans="1:18">
      <c r="A460" s="426">
        <v>2050401</v>
      </c>
      <c r="B460" s="427"/>
      <c r="C460" s="427"/>
      <c r="D460" s="427" t="s">
        <v>183</v>
      </c>
      <c r="E460" s="429" t="s">
        <v>519</v>
      </c>
      <c r="F460" s="460">
        <f t="shared" si="49"/>
        <v>0</v>
      </c>
      <c r="G460" s="430">
        <f t="shared" si="50"/>
        <v>0</v>
      </c>
      <c r="H460" s="460">
        <v>0</v>
      </c>
      <c r="I460" s="460">
        <v>0</v>
      </c>
      <c r="J460" s="460">
        <v>0</v>
      </c>
      <c r="K460" s="460">
        <v>0</v>
      </c>
      <c r="L460" s="460">
        <v>0</v>
      </c>
      <c r="M460" s="445">
        <f t="shared" si="47"/>
        <v>0</v>
      </c>
      <c r="N460" s="460">
        <v>0</v>
      </c>
      <c r="O460" s="445">
        <f t="shared" si="45"/>
        <v>0</v>
      </c>
      <c r="P460" s="444">
        <f t="shared" si="46"/>
        <v>0</v>
      </c>
      <c r="Q460" s="463"/>
      <c r="R460" s="453">
        <f t="shared" si="48"/>
        <v>0</v>
      </c>
    </row>
    <row r="461" ht="30" hidden="1" customHeight="1" spans="1:18">
      <c r="A461" s="426">
        <v>2050402</v>
      </c>
      <c r="B461" s="427"/>
      <c r="C461" s="427"/>
      <c r="D461" s="427" t="s">
        <v>186</v>
      </c>
      <c r="E461" s="429" t="s">
        <v>520</v>
      </c>
      <c r="F461" s="460">
        <f t="shared" si="49"/>
        <v>0</v>
      </c>
      <c r="G461" s="430">
        <f t="shared" si="50"/>
        <v>0</v>
      </c>
      <c r="H461" s="460">
        <v>0</v>
      </c>
      <c r="I461" s="460">
        <v>0</v>
      </c>
      <c r="J461" s="460">
        <v>0</v>
      </c>
      <c r="K461" s="460">
        <v>0</v>
      </c>
      <c r="L461" s="460">
        <v>0</v>
      </c>
      <c r="M461" s="445">
        <f t="shared" si="47"/>
        <v>0</v>
      </c>
      <c r="N461" s="460">
        <v>7</v>
      </c>
      <c r="O461" s="445">
        <f t="shared" si="45"/>
        <v>0</v>
      </c>
      <c r="P461" s="444">
        <f t="shared" si="46"/>
        <v>-7</v>
      </c>
      <c r="Q461" s="463"/>
      <c r="R461" s="453">
        <f t="shared" si="48"/>
        <v>0</v>
      </c>
    </row>
    <row r="462" ht="30" customHeight="1" spans="1:18">
      <c r="A462" s="426">
        <v>2050403</v>
      </c>
      <c r="B462" s="427"/>
      <c r="C462" s="427"/>
      <c r="D462" s="427" t="s">
        <v>188</v>
      </c>
      <c r="E462" s="429" t="s">
        <v>521</v>
      </c>
      <c r="F462" s="460">
        <f t="shared" si="49"/>
        <v>4000</v>
      </c>
      <c r="G462" s="430">
        <f t="shared" si="50"/>
        <v>4000</v>
      </c>
      <c r="H462" s="460">
        <v>4000</v>
      </c>
      <c r="I462" s="460">
        <v>0</v>
      </c>
      <c r="J462" s="460">
        <v>0</v>
      </c>
      <c r="K462" s="460">
        <v>0</v>
      </c>
      <c r="L462" s="460">
        <v>0</v>
      </c>
      <c r="M462" s="445">
        <f t="shared" si="47"/>
        <v>0</v>
      </c>
      <c r="N462" s="460">
        <v>0</v>
      </c>
      <c r="O462" s="445">
        <f t="shared" si="45"/>
        <v>0</v>
      </c>
      <c r="P462" s="444">
        <f t="shared" si="46"/>
        <v>0</v>
      </c>
      <c r="Q462" s="463"/>
      <c r="R462" s="453">
        <f t="shared" si="48"/>
        <v>12000</v>
      </c>
    </row>
    <row r="463" ht="30" hidden="1" customHeight="1" spans="1:18">
      <c r="A463" s="426">
        <v>2050404</v>
      </c>
      <c r="B463" s="427"/>
      <c r="C463" s="427"/>
      <c r="D463" s="427" t="s">
        <v>190</v>
      </c>
      <c r="E463" s="429" t="s">
        <v>522</v>
      </c>
      <c r="F463" s="460">
        <f t="shared" si="49"/>
        <v>0</v>
      </c>
      <c r="G463" s="430">
        <f t="shared" si="50"/>
        <v>0</v>
      </c>
      <c r="H463" s="460">
        <v>0</v>
      </c>
      <c r="I463" s="460">
        <v>0</v>
      </c>
      <c r="J463" s="460">
        <v>0</v>
      </c>
      <c r="K463" s="460">
        <v>0</v>
      </c>
      <c r="L463" s="460">
        <v>0</v>
      </c>
      <c r="M463" s="445">
        <f t="shared" si="47"/>
        <v>0</v>
      </c>
      <c r="N463" s="460">
        <v>0</v>
      </c>
      <c r="O463" s="445">
        <f t="shared" si="45"/>
        <v>0</v>
      </c>
      <c r="P463" s="444">
        <f t="shared" si="46"/>
        <v>0</v>
      </c>
      <c r="Q463" s="463"/>
      <c r="R463" s="453">
        <f t="shared" si="48"/>
        <v>0</v>
      </c>
    </row>
    <row r="464" ht="30" hidden="1" customHeight="1" spans="1:18">
      <c r="A464" s="426">
        <v>2050499</v>
      </c>
      <c r="B464" s="427"/>
      <c r="C464" s="427"/>
      <c r="D464" s="427" t="s">
        <v>204</v>
      </c>
      <c r="E464" s="429" t="s">
        <v>523</v>
      </c>
      <c r="F464" s="460">
        <f t="shared" si="49"/>
        <v>0</v>
      </c>
      <c r="G464" s="430">
        <f t="shared" si="50"/>
        <v>0</v>
      </c>
      <c r="H464" s="460">
        <v>0</v>
      </c>
      <c r="I464" s="460">
        <v>0</v>
      </c>
      <c r="J464" s="460">
        <v>0</v>
      </c>
      <c r="K464" s="460">
        <v>0</v>
      </c>
      <c r="L464" s="460">
        <v>0</v>
      </c>
      <c r="M464" s="445">
        <f t="shared" si="47"/>
        <v>0</v>
      </c>
      <c r="N464" s="460">
        <v>0</v>
      </c>
      <c r="O464" s="445">
        <f t="shared" si="45"/>
        <v>0</v>
      </c>
      <c r="P464" s="444">
        <f t="shared" si="46"/>
        <v>0</v>
      </c>
      <c r="Q464" s="463"/>
      <c r="R464" s="453">
        <f t="shared" si="48"/>
        <v>0</v>
      </c>
    </row>
    <row r="465" ht="30" hidden="1" customHeight="1" spans="1:18">
      <c r="A465" s="426">
        <v>20505</v>
      </c>
      <c r="B465" s="427" t="s">
        <v>91</v>
      </c>
      <c r="C465" s="427" t="s">
        <v>192</v>
      </c>
      <c r="D465" s="428"/>
      <c r="E465" s="429" t="s">
        <v>524</v>
      </c>
      <c r="F465" s="460">
        <f t="shared" si="49"/>
        <v>0</v>
      </c>
      <c r="G465" s="430">
        <f t="shared" si="50"/>
        <v>0</v>
      </c>
      <c r="H465" s="460">
        <v>0</v>
      </c>
      <c r="I465" s="460">
        <v>0</v>
      </c>
      <c r="J465" s="460">
        <v>0</v>
      </c>
      <c r="K465" s="460">
        <v>0</v>
      </c>
      <c r="L465" s="460">
        <v>0</v>
      </c>
      <c r="M465" s="445">
        <f t="shared" si="47"/>
        <v>0</v>
      </c>
      <c r="N465" s="460">
        <v>3168</v>
      </c>
      <c r="O465" s="445">
        <f t="shared" ref="O465:O528" si="51">IF(N465=0,0,L465/N465)</f>
        <v>0</v>
      </c>
      <c r="P465" s="444">
        <f t="shared" ref="P465:P528" si="52">L465-N465</f>
        <v>-3168</v>
      </c>
      <c r="Q465" s="463"/>
      <c r="R465" s="453">
        <f t="shared" si="48"/>
        <v>0</v>
      </c>
    </row>
    <row r="466" ht="30" hidden="1" customHeight="1" spans="1:18">
      <c r="A466" s="426">
        <v>2050501</v>
      </c>
      <c r="B466" s="427"/>
      <c r="C466" s="427"/>
      <c r="D466" s="427" t="s">
        <v>183</v>
      </c>
      <c r="E466" s="429" t="s">
        <v>525</v>
      </c>
      <c r="F466" s="460">
        <f t="shared" si="49"/>
        <v>0</v>
      </c>
      <c r="G466" s="430">
        <f t="shared" si="50"/>
        <v>0</v>
      </c>
      <c r="H466" s="460">
        <v>0</v>
      </c>
      <c r="I466" s="460">
        <v>0</v>
      </c>
      <c r="J466" s="460">
        <v>0</v>
      </c>
      <c r="K466" s="460">
        <v>0</v>
      </c>
      <c r="L466" s="460">
        <v>0</v>
      </c>
      <c r="M466" s="445">
        <f t="shared" si="47"/>
        <v>0</v>
      </c>
      <c r="N466" s="460">
        <v>3168</v>
      </c>
      <c r="O466" s="445">
        <f t="shared" si="51"/>
        <v>0</v>
      </c>
      <c r="P466" s="444">
        <f t="shared" si="52"/>
        <v>-3168</v>
      </c>
      <c r="Q466" s="463"/>
      <c r="R466" s="453">
        <f t="shared" si="48"/>
        <v>0</v>
      </c>
    </row>
    <row r="467" ht="30" hidden="1" customHeight="1" spans="1:18">
      <c r="A467" s="426">
        <v>2050502</v>
      </c>
      <c r="B467" s="427"/>
      <c r="C467" s="427"/>
      <c r="D467" s="427" t="s">
        <v>186</v>
      </c>
      <c r="E467" s="429" t="s">
        <v>526</v>
      </c>
      <c r="F467" s="460">
        <f t="shared" si="49"/>
        <v>0</v>
      </c>
      <c r="G467" s="430">
        <f t="shared" si="50"/>
        <v>0</v>
      </c>
      <c r="H467" s="460">
        <v>0</v>
      </c>
      <c r="I467" s="460">
        <v>0</v>
      </c>
      <c r="J467" s="460">
        <v>0</v>
      </c>
      <c r="K467" s="460">
        <v>0</v>
      </c>
      <c r="L467" s="460">
        <v>0</v>
      </c>
      <c r="M467" s="445">
        <f t="shared" si="47"/>
        <v>0</v>
      </c>
      <c r="N467" s="460">
        <v>0</v>
      </c>
      <c r="O467" s="445">
        <f t="shared" si="51"/>
        <v>0</v>
      </c>
      <c r="P467" s="444">
        <f t="shared" si="52"/>
        <v>0</v>
      </c>
      <c r="Q467" s="463"/>
      <c r="R467" s="453">
        <f t="shared" si="48"/>
        <v>0</v>
      </c>
    </row>
    <row r="468" ht="30" hidden="1" customHeight="1" spans="1:18">
      <c r="A468" s="426">
        <v>2050599</v>
      </c>
      <c r="B468" s="427"/>
      <c r="C468" s="427"/>
      <c r="D468" s="427" t="s">
        <v>204</v>
      </c>
      <c r="E468" s="429" t="s">
        <v>527</v>
      </c>
      <c r="F468" s="460">
        <f t="shared" si="49"/>
        <v>0</v>
      </c>
      <c r="G468" s="430">
        <f t="shared" si="50"/>
        <v>0</v>
      </c>
      <c r="H468" s="460">
        <v>0</v>
      </c>
      <c r="I468" s="460">
        <v>0</v>
      </c>
      <c r="J468" s="460">
        <v>0</v>
      </c>
      <c r="K468" s="460">
        <v>0</v>
      </c>
      <c r="L468" s="460">
        <v>0</v>
      </c>
      <c r="M468" s="445">
        <f t="shared" si="47"/>
        <v>0</v>
      </c>
      <c r="N468" s="460">
        <v>0</v>
      </c>
      <c r="O468" s="445">
        <f t="shared" si="51"/>
        <v>0</v>
      </c>
      <c r="P468" s="444">
        <f t="shared" si="52"/>
        <v>0</v>
      </c>
      <c r="Q468" s="463"/>
      <c r="R468" s="453">
        <f t="shared" si="48"/>
        <v>0</v>
      </c>
    </row>
    <row r="469" ht="30" hidden="1" customHeight="1" spans="1:18">
      <c r="A469" s="426">
        <v>20506</v>
      </c>
      <c r="B469" s="427" t="s">
        <v>91</v>
      </c>
      <c r="C469" s="427" t="s">
        <v>194</v>
      </c>
      <c r="D469" s="428"/>
      <c r="E469" s="429" t="s">
        <v>528</v>
      </c>
      <c r="F469" s="460">
        <f t="shared" si="49"/>
        <v>0</v>
      </c>
      <c r="G469" s="430">
        <f t="shared" si="50"/>
        <v>0</v>
      </c>
      <c r="H469" s="460">
        <v>0</v>
      </c>
      <c r="I469" s="460">
        <v>0</v>
      </c>
      <c r="J469" s="460">
        <v>0</v>
      </c>
      <c r="K469" s="460">
        <v>0</v>
      </c>
      <c r="L469" s="460">
        <v>0</v>
      </c>
      <c r="M469" s="445">
        <f t="shared" si="47"/>
        <v>0</v>
      </c>
      <c r="N469" s="460">
        <v>0</v>
      </c>
      <c r="O469" s="445">
        <f t="shared" si="51"/>
        <v>0</v>
      </c>
      <c r="P469" s="444">
        <f t="shared" si="52"/>
        <v>0</v>
      </c>
      <c r="Q469" s="463"/>
      <c r="R469" s="453">
        <f t="shared" si="48"/>
        <v>0</v>
      </c>
    </row>
    <row r="470" ht="30" hidden="1" customHeight="1" spans="1:18">
      <c r="A470" s="426">
        <v>2050601</v>
      </c>
      <c r="B470" s="427"/>
      <c r="C470" s="427"/>
      <c r="D470" s="427" t="s">
        <v>183</v>
      </c>
      <c r="E470" s="429" t="s">
        <v>529</v>
      </c>
      <c r="F470" s="460">
        <f t="shared" si="49"/>
        <v>0</v>
      </c>
      <c r="G470" s="430">
        <f t="shared" si="50"/>
        <v>0</v>
      </c>
      <c r="H470" s="460">
        <v>0</v>
      </c>
      <c r="I470" s="460">
        <v>0</v>
      </c>
      <c r="J470" s="460">
        <v>0</v>
      </c>
      <c r="K470" s="460">
        <v>0</v>
      </c>
      <c r="L470" s="460">
        <v>0</v>
      </c>
      <c r="M470" s="445">
        <f t="shared" si="47"/>
        <v>0</v>
      </c>
      <c r="N470" s="460">
        <v>0</v>
      </c>
      <c r="O470" s="445">
        <f t="shared" si="51"/>
        <v>0</v>
      </c>
      <c r="P470" s="444">
        <f t="shared" si="52"/>
        <v>0</v>
      </c>
      <c r="Q470" s="463"/>
      <c r="R470" s="453">
        <f t="shared" si="48"/>
        <v>0</v>
      </c>
    </row>
    <row r="471" ht="30" hidden="1" customHeight="1" spans="1:18">
      <c r="A471" s="426">
        <v>2050602</v>
      </c>
      <c r="B471" s="427"/>
      <c r="C471" s="427"/>
      <c r="D471" s="427" t="s">
        <v>186</v>
      </c>
      <c r="E471" s="429" t="s">
        <v>530</v>
      </c>
      <c r="F471" s="460">
        <f t="shared" si="49"/>
        <v>0</v>
      </c>
      <c r="G471" s="430">
        <f t="shared" si="50"/>
        <v>0</v>
      </c>
      <c r="H471" s="460">
        <v>0</v>
      </c>
      <c r="I471" s="460">
        <v>0</v>
      </c>
      <c r="J471" s="460">
        <v>0</v>
      </c>
      <c r="K471" s="460">
        <v>0</v>
      </c>
      <c r="L471" s="460">
        <v>0</v>
      </c>
      <c r="M471" s="445">
        <f t="shared" si="47"/>
        <v>0</v>
      </c>
      <c r="N471" s="460">
        <v>0</v>
      </c>
      <c r="O471" s="445">
        <f t="shared" si="51"/>
        <v>0</v>
      </c>
      <c r="P471" s="444">
        <f t="shared" si="52"/>
        <v>0</v>
      </c>
      <c r="Q471" s="463"/>
      <c r="R471" s="453">
        <f t="shared" si="48"/>
        <v>0</v>
      </c>
    </row>
    <row r="472" ht="30" hidden="1" customHeight="1" spans="1:18">
      <c r="A472" s="426">
        <v>2050699</v>
      </c>
      <c r="B472" s="427"/>
      <c r="C472" s="427"/>
      <c r="D472" s="427" t="s">
        <v>204</v>
      </c>
      <c r="E472" s="429" t="s">
        <v>531</v>
      </c>
      <c r="F472" s="460">
        <f t="shared" si="49"/>
        <v>0</v>
      </c>
      <c r="G472" s="430">
        <f t="shared" si="50"/>
        <v>0</v>
      </c>
      <c r="H472" s="460">
        <v>0</v>
      </c>
      <c r="I472" s="460">
        <v>0</v>
      </c>
      <c r="J472" s="460">
        <v>0</v>
      </c>
      <c r="K472" s="460">
        <v>0</v>
      </c>
      <c r="L472" s="460">
        <v>0</v>
      </c>
      <c r="M472" s="445">
        <f t="shared" si="47"/>
        <v>0</v>
      </c>
      <c r="N472" s="460">
        <v>0</v>
      </c>
      <c r="O472" s="445">
        <f t="shared" si="51"/>
        <v>0</v>
      </c>
      <c r="P472" s="444">
        <f t="shared" si="52"/>
        <v>0</v>
      </c>
      <c r="Q472" s="463"/>
      <c r="R472" s="453">
        <f t="shared" si="48"/>
        <v>0</v>
      </c>
    </row>
    <row r="473" ht="30" customHeight="1" spans="1:18">
      <c r="A473" s="426">
        <v>20507</v>
      </c>
      <c r="B473" s="427" t="s">
        <v>91</v>
      </c>
      <c r="C473" s="427" t="s">
        <v>196</v>
      </c>
      <c r="D473" s="428"/>
      <c r="E473" s="429" t="s">
        <v>532</v>
      </c>
      <c r="F473" s="460">
        <f t="shared" si="49"/>
        <v>0</v>
      </c>
      <c r="G473" s="430">
        <f t="shared" si="50"/>
        <v>0</v>
      </c>
      <c r="H473" s="460">
        <v>0</v>
      </c>
      <c r="I473" s="460">
        <v>0</v>
      </c>
      <c r="J473" s="460">
        <v>0</v>
      </c>
      <c r="K473" s="460">
        <v>0</v>
      </c>
      <c r="L473" s="460">
        <v>45</v>
      </c>
      <c r="M473" s="445">
        <f t="shared" si="47"/>
        <v>0</v>
      </c>
      <c r="N473" s="460">
        <v>0</v>
      </c>
      <c r="O473" s="445">
        <f t="shared" si="51"/>
        <v>0</v>
      </c>
      <c r="P473" s="444">
        <f t="shared" si="52"/>
        <v>45</v>
      </c>
      <c r="Q473" s="463"/>
      <c r="R473" s="453">
        <f t="shared" si="48"/>
        <v>90</v>
      </c>
    </row>
    <row r="474" ht="30" customHeight="1" spans="1:18">
      <c r="A474" s="426">
        <v>2050701</v>
      </c>
      <c r="B474" s="427"/>
      <c r="C474" s="427"/>
      <c r="D474" s="427" t="s">
        <v>183</v>
      </c>
      <c r="E474" s="429" t="s">
        <v>533</v>
      </c>
      <c r="F474" s="460">
        <f t="shared" si="49"/>
        <v>0</v>
      </c>
      <c r="G474" s="430">
        <f t="shared" si="50"/>
        <v>0</v>
      </c>
      <c r="H474" s="460">
        <v>0</v>
      </c>
      <c r="I474" s="460">
        <v>0</v>
      </c>
      <c r="J474" s="460">
        <v>0</v>
      </c>
      <c r="K474" s="460">
        <v>0</v>
      </c>
      <c r="L474" s="460">
        <v>45</v>
      </c>
      <c r="M474" s="445">
        <f t="shared" si="47"/>
        <v>0</v>
      </c>
      <c r="N474" s="460">
        <v>0</v>
      </c>
      <c r="O474" s="445">
        <f t="shared" si="51"/>
        <v>0</v>
      </c>
      <c r="P474" s="444">
        <f t="shared" si="52"/>
        <v>45</v>
      </c>
      <c r="Q474" s="463"/>
      <c r="R474" s="453">
        <f t="shared" si="48"/>
        <v>90</v>
      </c>
    </row>
    <row r="475" ht="30" hidden="1" customHeight="1" spans="1:18">
      <c r="A475" s="426">
        <v>2050702</v>
      </c>
      <c r="B475" s="427"/>
      <c r="C475" s="427"/>
      <c r="D475" s="427" t="s">
        <v>186</v>
      </c>
      <c r="E475" s="429" t="s">
        <v>534</v>
      </c>
      <c r="F475" s="460">
        <f t="shared" si="49"/>
        <v>0</v>
      </c>
      <c r="G475" s="430">
        <f t="shared" si="50"/>
        <v>0</v>
      </c>
      <c r="H475" s="460">
        <v>0</v>
      </c>
      <c r="I475" s="460">
        <v>0</v>
      </c>
      <c r="J475" s="460">
        <v>0</v>
      </c>
      <c r="K475" s="460">
        <v>0</v>
      </c>
      <c r="L475" s="460">
        <v>0</v>
      </c>
      <c r="M475" s="445">
        <f t="shared" si="47"/>
        <v>0</v>
      </c>
      <c r="N475" s="460">
        <v>0</v>
      </c>
      <c r="O475" s="445">
        <f t="shared" si="51"/>
        <v>0</v>
      </c>
      <c r="P475" s="444">
        <f t="shared" si="52"/>
        <v>0</v>
      </c>
      <c r="Q475" s="463"/>
      <c r="R475" s="453">
        <f t="shared" si="48"/>
        <v>0</v>
      </c>
    </row>
    <row r="476" ht="30" hidden="1" customHeight="1" spans="1:18">
      <c r="A476" s="426">
        <v>2050799</v>
      </c>
      <c r="B476" s="427"/>
      <c r="C476" s="427"/>
      <c r="D476" s="427" t="s">
        <v>204</v>
      </c>
      <c r="E476" s="429" t="s">
        <v>535</v>
      </c>
      <c r="F476" s="460">
        <f t="shared" si="49"/>
        <v>0</v>
      </c>
      <c r="G476" s="430">
        <f t="shared" si="50"/>
        <v>0</v>
      </c>
      <c r="H476" s="460">
        <v>0</v>
      </c>
      <c r="I476" s="460">
        <v>0</v>
      </c>
      <c r="J476" s="460">
        <v>0</v>
      </c>
      <c r="K476" s="460">
        <v>0</v>
      </c>
      <c r="L476" s="460">
        <v>0</v>
      </c>
      <c r="M476" s="445">
        <f t="shared" si="47"/>
        <v>0</v>
      </c>
      <c r="N476" s="460">
        <v>0</v>
      </c>
      <c r="O476" s="445">
        <f t="shared" si="51"/>
        <v>0</v>
      </c>
      <c r="P476" s="444">
        <f t="shared" si="52"/>
        <v>0</v>
      </c>
      <c r="Q476" s="463"/>
      <c r="R476" s="453">
        <f t="shared" si="48"/>
        <v>0</v>
      </c>
    </row>
    <row r="477" ht="30" customHeight="1" spans="1:18">
      <c r="A477" s="426">
        <v>20508</v>
      </c>
      <c r="B477" s="427" t="s">
        <v>91</v>
      </c>
      <c r="C477" s="427" t="s">
        <v>198</v>
      </c>
      <c r="D477" s="428"/>
      <c r="E477" s="429" t="s">
        <v>536</v>
      </c>
      <c r="F477" s="460">
        <f t="shared" si="49"/>
        <v>10608.2</v>
      </c>
      <c r="G477" s="430">
        <f t="shared" si="50"/>
        <v>10608.2</v>
      </c>
      <c r="H477" s="460">
        <v>10391.2</v>
      </c>
      <c r="I477" s="460">
        <v>0</v>
      </c>
      <c r="J477" s="460">
        <v>217</v>
      </c>
      <c r="K477" s="460">
        <v>0</v>
      </c>
      <c r="L477" s="460">
        <v>10692</v>
      </c>
      <c r="M477" s="445">
        <f t="shared" si="47"/>
        <v>1.00789954940518</v>
      </c>
      <c r="N477" s="460">
        <v>9547</v>
      </c>
      <c r="O477" s="445">
        <f t="shared" si="51"/>
        <v>1.11993296323452</v>
      </c>
      <c r="P477" s="444">
        <f t="shared" si="52"/>
        <v>1145</v>
      </c>
      <c r="Q477" s="463"/>
      <c r="R477" s="453">
        <f t="shared" si="48"/>
        <v>52993.7278325126</v>
      </c>
    </row>
    <row r="478" ht="30" hidden="1" customHeight="1" spans="1:18">
      <c r="A478" s="426">
        <v>2050801</v>
      </c>
      <c r="B478" s="427"/>
      <c r="C478" s="427"/>
      <c r="D478" s="427" t="s">
        <v>183</v>
      </c>
      <c r="E478" s="429" t="s">
        <v>537</v>
      </c>
      <c r="F478" s="460">
        <f t="shared" si="49"/>
        <v>0</v>
      </c>
      <c r="G478" s="430">
        <f t="shared" si="50"/>
        <v>0</v>
      </c>
      <c r="H478" s="460">
        <v>0</v>
      </c>
      <c r="I478" s="460">
        <v>0</v>
      </c>
      <c r="J478" s="460">
        <v>0</v>
      </c>
      <c r="K478" s="460">
        <v>0</v>
      </c>
      <c r="L478" s="460">
        <v>0</v>
      </c>
      <c r="M478" s="445">
        <f t="shared" si="47"/>
        <v>0</v>
      </c>
      <c r="N478" s="460">
        <v>0</v>
      </c>
      <c r="O478" s="445">
        <f t="shared" si="51"/>
        <v>0</v>
      </c>
      <c r="P478" s="444">
        <f t="shared" si="52"/>
        <v>0</v>
      </c>
      <c r="Q478" s="463"/>
      <c r="R478" s="453">
        <f t="shared" si="48"/>
        <v>0</v>
      </c>
    </row>
    <row r="479" ht="30" customHeight="1" spans="1:18">
      <c r="A479" s="426">
        <v>2050802</v>
      </c>
      <c r="B479" s="427"/>
      <c r="C479" s="427"/>
      <c r="D479" s="427" t="s">
        <v>186</v>
      </c>
      <c r="E479" s="429" t="s">
        <v>538</v>
      </c>
      <c r="F479" s="460">
        <f t="shared" si="49"/>
        <v>9995.39</v>
      </c>
      <c r="G479" s="430">
        <f t="shared" si="50"/>
        <v>9995.39</v>
      </c>
      <c r="H479" s="460">
        <v>9808.39</v>
      </c>
      <c r="I479" s="460">
        <v>0</v>
      </c>
      <c r="J479" s="460">
        <v>187</v>
      </c>
      <c r="K479" s="460">
        <v>0</v>
      </c>
      <c r="L479" s="460">
        <v>10312</v>
      </c>
      <c r="M479" s="445">
        <f t="shared" si="47"/>
        <v>1.03167560245273</v>
      </c>
      <c r="N479" s="460">
        <v>9213</v>
      </c>
      <c r="O479" s="445">
        <f t="shared" si="51"/>
        <v>1.11928796266146</v>
      </c>
      <c r="P479" s="444">
        <f t="shared" si="52"/>
        <v>1099</v>
      </c>
      <c r="Q479" s="463"/>
      <c r="R479" s="453">
        <f t="shared" si="48"/>
        <v>50425.3209635651</v>
      </c>
    </row>
    <row r="480" ht="30" customHeight="1" spans="1:18">
      <c r="A480" s="426">
        <v>2050803</v>
      </c>
      <c r="B480" s="427"/>
      <c r="C480" s="427"/>
      <c r="D480" s="427" t="s">
        <v>188</v>
      </c>
      <c r="E480" s="429" t="s">
        <v>539</v>
      </c>
      <c r="F480" s="460">
        <f t="shared" si="49"/>
        <v>150</v>
      </c>
      <c r="G480" s="430">
        <f t="shared" si="50"/>
        <v>150</v>
      </c>
      <c r="H480" s="460">
        <v>150</v>
      </c>
      <c r="I480" s="460">
        <v>0</v>
      </c>
      <c r="J480" s="460">
        <v>0</v>
      </c>
      <c r="K480" s="460">
        <v>0</v>
      </c>
      <c r="L480" s="460">
        <v>64</v>
      </c>
      <c r="M480" s="445">
        <f t="shared" si="47"/>
        <v>0.426666666666667</v>
      </c>
      <c r="N480" s="460">
        <v>74</v>
      </c>
      <c r="O480" s="445">
        <f t="shared" si="51"/>
        <v>0.864864864864865</v>
      </c>
      <c r="P480" s="444">
        <f t="shared" si="52"/>
        <v>-10</v>
      </c>
      <c r="Q480" s="463"/>
      <c r="R480" s="453">
        <f t="shared" si="48"/>
        <v>579.291531531532</v>
      </c>
    </row>
    <row r="481" ht="30" hidden="1" customHeight="1" spans="1:18">
      <c r="A481" s="426">
        <v>2050804</v>
      </c>
      <c r="B481" s="427"/>
      <c r="C481" s="427"/>
      <c r="D481" s="427" t="s">
        <v>190</v>
      </c>
      <c r="E481" s="429" t="s">
        <v>540</v>
      </c>
      <c r="F481" s="460">
        <f t="shared" si="49"/>
        <v>0</v>
      </c>
      <c r="G481" s="430">
        <f t="shared" si="50"/>
        <v>0</v>
      </c>
      <c r="H481" s="460">
        <v>0</v>
      </c>
      <c r="I481" s="460">
        <v>0</v>
      </c>
      <c r="J481" s="460">
        <v>0</v>
      </c>
      <c r="K481" s="460">
        <v>0</v>
      </c>
      <c r="L481" s="460">
        <v>0</v>
      </c>
      <c r="M481" s="445">
        <f t="shared" si="47"/>
        <v>0</v>
      </c>
      <c r="N481" s="460">
        <v>0</v>
      </c>
      <c r="O481" s="445">
        <f t="shared" si="51"/>
        <v>0</v>
      </c>
      <c r="P481" s="444">
        <f t="shared" si="52"/>
        <v>0</v>
      </c>
      <c r="Q481" s="463"/>
      <c r="R481" s="453">
        <f t="shared" si="48"/>
        <v>0</v>
      </c>
    </row>
    <row r="482" ht="30" customHeight="1" spans="1:18">
      <c r="A482" s="426">
        <v>2050899</v>
      </c>
      <c r="B482" s="427"/>
      <c r="C482" s="427"/>
      <c r="D482" s="427" t="s">
        <v>204</v>
      </c>
      <c r="E482" s="429" t="s">
        <v>541</v>
      </c>
      <c r="F482" s="460">
        <f t="shared" si="49"/>
        <v>462.81</v>
      </c>
      <c r="G482" s="430">
        <f t="shared" si="50"/>
        <v>462.81</v>
      </c>
      <c r="H482" s="460">
        <v>432.81</v>
      </c>
      <c r="I482" s="460">
        <v>0</v>
      </c>
      <c r="J482" s="460">
        <v>30</v>
      </c>
      <c r="K482" s="460">
        <v>0</v>
      </c>
      <c r="L482" s="460">
        <v>316</v>
      </c>
      <c r="M482" s="445">
        <f t="shared" si="47"/>
        <v>0.682785592359716</v>
      </c>
      <c r="N482" s="460">
        <v>260</v>
      </c>
      <c r="O482" s="445">
        <f t="shared" si="51"/>
        <v>1.21538461538462</v>
      </c>
      <c r="P482" s="444">
        <f t="shared" si="52"/>
        <v>56</v>
      </c>
      <c r="Q482" s="463"/>
      <c r="R482" s="453">
        <f t="shared" si="48"/>
        <v>1992.32817020774</v>
      </c>
    </row>
    <row r="483" ht="30" customHeight="1" spans="1:18">
      <c r="A483" s="426">
        <v>20509</v>
      </c>
      <c r="B483" s="427" t="s">
        <v>91</v>
      </c>
      <c r="C483" s="427" t="s">
        <v>200</v>
      </c>
      <c r="D483" s="428"/>
      <c r="E483" s="429" t="s">
        <v>542</v>
      </c>
      <c r="F483" s="460">
        <f t="shared" si="49"/>
        <v>6000</v>
      </c>
      <c r="G483" s="430">
        <f t="shared" si="50"/>
        <v>6000</v>
      </c>
      <c r="H483" s="460">
        <v>6000</v>
      </c>
      <c r="I483" s="460">
        <v>0</v>
      </c>
      <c r="J483" s="460">
        <v>0</v>
      </c>
      <c r="K483" s="460">
        <v>0</v>
      </c>
      <c r="L483" s="460">
        <v>0</v>
      </c>
      <c r="M483" s="445">
        <f t="shared" si="47"/>
        <v>0</v>
      </c>
      <c r="N483" s="460">
        <v>0</v>
      </c>
      <c r="O483" s="445">
        <f t="shared" si="51"/>
        <v>0</v>
      </c>
      <c r="P483" s="444">
        <f t="shared" si="52"/>
        <v>0</v>
      </c>
      <c r="Q483" s="463"/>
      <c r="R483" s="453">
        <f t="shared" si="48"/>
        <v>18000</v>
      </c>
    </row>
    <row r="484" ht="30" hidden="1" customHeight="1" spans="1:18">
      <c r="A484" s="426">
        <v>2050901</v>
      </c>
      <c r="B484" s="427"/>
      <c r="C484" s="427"/>
      <c r="D484" s="427" t="s">
        <v>183</v>
      </c>
      <c r="E484" s="429" t="s">
        <v>543</v>
      </c>
      <c r="F484" s="460">
        <f t="shared" si="49"/>
        <v>0</v>
      </c>
      <c r="G484" s="430">
        <f t="shared" si="50"/>
        <v>0</v>
      </c>
      <c r="H484" s="460">
        <v>0</v>
      </c>
      <c r="I484" s="460">
        <v>0</v>
      </c>
      <c r="J484" s="460">
        <v>0</v>
      </c>
      <c r="K484" s="460">
        <v>0</v>
      </c>
      <c r="L484" s="460">
        <v>0</v>
      </c>
      <c r="M484" s="445">
        <f t="shared" si="47"/>
        <v>0</v>
      </c>
      <c r="N484" s="460">
        <v>0</v>
      </c>
      <c r="O484" s="445">
        <f t="shared" si="51"/>
        <v>0</v>
      </c>
      <c r="P484" s="444">
        <f t="shared" si="52"/>
        <v>0</v>
      </c>
      <c r="Q484" s="463"/>
      <c r="R484" s="453">
        <f t="shared" si="48"/>
        <v>0</v>
      </c>
    </row>
    <row r="485" ht="30" hidden="1" customHeight="1" spans="1:18">
      <c r="A485" s="426">
        <v>2050902</v>
      </c>
      <c r="B485" s="427"/>
      <c r="C485" s="427"/>
      <c r="D485" s="427" t="s">
        <v>186</v>
      </c>
      <c r="E485" s="429" t="s">
        <v>544</v>
      </c>
      <c r="F485" s="460">
        <f t="shared" si="49"/>
        <v>0</v>
      </c>
      <c r="G485" s="430">
        <f t="shared" si="50"/>
        <v>0</v>
      </c>
      <c r="H485" s="460">
        <v>0</v>
      </c>
      <c r="I485" s="460">
        <v>0</v>
      </c>
      <c r="J485" s="460">
        <v>0</v>
      </c>
      <c r="K485" s="460">
        <v>0</v>
      </c>
      <c r="L485" s="460">
        <v>0</v>
      </c>
      <c r="M485" s="445">
        <f t="shared" si="47"/>
        <v>0</v>
      </c>
      <c r="N485" s="460">
        <v>0</v>
      </c>
      <c r="O485" s="445">
        <f t="shared" si="51"/>
        <v>0</v>
      </c>
      <c r="P485" s="444">
        <f t="shared" si="52"/>
        <v>0</v>
      </c>
      <c r="Q485" s="463"/>
      <c r="R485" s="453">
        <f t="shared" si="48"/>
        <v>0</v>
      </c>
    </row>
    <row r="486" ht="30" hidden="1" customHeight="1" spans="1:18">
      <c r="A486" s="426">
        <v>2050903</v>
      </c>
      <c r="B486" s="427"/>
      <c r="C486" s="427"/>
      <c r="D486" s="427" t="s">
        <v>188</v>
      </c>
      <c r="E486" s="429" t="s">
        <v>545</v>
      </c>
      <c r="F486" s="460">
        <f t="shared" si="49"/>
        <v>0</v>
      </c>
      <c r="G486" s="430">
        <f t="shared" si="50"/>
        <v>0</v>
      </c>
      <c r="H486" s="460">
        <v>0</v>
      </c>
      <c r="I486" s="460">
        <v>0</v>
      </c>
      <c r="J486" s="460">
        <v>0</v>
      </c>
      <c r="K486" s="460">
        <v>0</v>
      </c>
      <c r="L486" s="460">
        <v>0</v>
      </c>
      <c r="M486" s="445">
        <f t="shared" si="47"/>
        <v>0</v>
      </c>
      <c r="N486" s="460">
        <v>0</v>
      </c>
      <c r="O486" s="445">
        <f t="shared" si="51"/>
        <v>0</v>
      </c>
      <c r="P486" s="444">
        <f t="shared" si="52"/>
        <v>0</v>
      </c>
      <c r="Q486" s="463"/>
      <c r="R486" s="453">
        <f t="shared" si="48"/>
        <v>0</v>
      </c>
    </row>
    <row r="487" ht="30" hidden="1" customHeight="1" spans="1:18">
      <c r="A487" s="426">
        <v>2050904</v>
      </c>
      <c r="B487" s="427"/>
      <c r="C487" s="427"/>
      <c r="D487" s="427" t="s">
        <v>190</v>
      </c>
      <c r="E487" s="429" t="s">
        <v>546</v>
      </c>
      <c r="F487" s="460">
        <f t="shared" si="49"/>
        <v>0</v>
      </c>
      <c r="G487" s="430">
        <f t="shared" si="50"/>
        <v>0</v>
      </c>
      <c r="H487" s="460">
        <v>0</v>
      </c>
      <c r="I487" s="460">
        <v>0</v>
      </c>
      <c r="J487" s="460">
        <v>0</v>
      </c>
      <c r="K487" s="460">
        <v>0</v>
      </c>
      <c r="L487" s="460">
        <v>0</v>
      </c>
      <c r="M487" s="445">
        <f t="shared" si="47"/>
        <v>0</v>
      </c>
      <c r="N487" s="460">
        <v>0</v>
      </c>
      <c r="O487" s="445">
        <f t="shared" si="51"/>
        <v>0</v>
      </c>
      <c r="P487" s="444">
        <f t="shared" si="52"/>
        <v>0</v>
      </c>
      <c r="Q487" s="463"/>
      <c r="R487" s="453">
        <f t="shared" si="48"/>
        <v>0</v>
      </c>
    </row>
    <row r="488" ht="30" hidden="1" customHeight="1" spans="1:18">
      <c r="A488" s="426">
        <v>2050905</v>
      </c>
      <c r="B488" s="427"/>
      <c r="C488" s="427"/>
      <c r="D488" s="427" t="s">
        <v>192</v>
      </c>
      <c r="E488" s="429" t="s">
        <v>547</v>
      </c>
      <c r="F488" s="460">
        <f t="shared" si="49"/>
        <v>0</v>
      </c>
      <c r="G488" s="430">
        <f t="shared" si="50"/>
        <v>0</v>
      </c>
      <c r="H488" s="460">
        <v>0</v>
      </c>
      <c r="I488" s="460">
        <v>0</v>
      </c>
      <c r="J488" s="460">
        <v>0</v>
      </c>
      <c r="K488" s="460">
        <v>0</v>
      </c>
      <c r="L488" s="460">
        <v>0</v>
      </c>
      <c r="M488" s="445">
        <f t="shared" si="47"/>
        <v>0</v>
      </c>
      <c r="N488" s="460">
        <v>0</v>
      </c>
      <c r="O488" s="445">
        <f t="shared" si="51"/>
        <v>0</v>
      </c>
      <c r="P488" s="444">
        <f t="shared" si="52"/>
        <v>0</v>
      </c>
      <c r="Q488" s="463"/>
      <c r="R488" s="453">
        <f t="shared" si="48"/>
        <v>0</v>
      </c>
    </row>
    <row r="489" ht="30" customHeight="1" spans="1:18">
      <c r="A489" s="426">
        <v>2050999</v>
      </c>
      <c r="B489" s="427"/>
      <c r="C489" s="427"/>
      <c r="D489" s="427" t="s">
        <v>204</v>
      </c>
      <c r="E489" s="429" t="s">
        <v>548</v>
      </c>
      <c r="F489" s="460">
        <f t="shared" si="49"/>
        <v>6000</v>
      </c>
      <c r="G489" s="430">
        <f t="shared" si="50"/>
        <v>6000</v>
      </c>
      <c r="H489" s="460">
        <v>6000</v>
      </c>
      <c r="I489" s="460">
        <v>0</v>
      </c>
      <c r="J489" s="460">
        <v>0</v>
      </c>
      <c r="K489" s="460">
        <v>0</v>
      </c>
      <c r="L489" s="460">
        <v>0</v>
      </c>
      <c r="M489" s="445">
        <f t="shared" si="47"/>
        <v>0</v>
      </c>
      <c r="N489" s="460">
        <v>0</v>
      </c>
      <c r="O489" s="445">
        <f t="shared" si="51"/>
        <v>0</v>
      </c>
      <c r="P489" s="444">
        <f t="shared" si="52"/>
        <v>0</v>
      </c>
      <c r="Q489" s="463"/>
      <c r="R489" s="453">
        <f t="shared" si="48"/>
        <v>18000</v>
      </c>
    </row>
    <row r="490" ht="30" customHeight="1" spans="1:18">
      <c r="A490" s="426">
        <v>20599</v>
      </c>
      <c r="B490" s="427" t="s">
        <v>91</v>
      </c>
      <c r="C490" s="427" t="s">
        <v>204</v>
      </c>
      <c r="D490" s="428"/>
      <c r="E490" s="429" t="s">
        <v>549</v>
      </c>
      <c r="F490" s="460">
        <f t="shared" si="49"/>
        <v>58447.89</v>
      </c>
      <c r="G490" s="430">
        <f t="shared" si="50"/>
        <v>58447.89</v>
      </c>
      <c r="H490" s="460">
        <v>56451.39</v>
      </c>
      <c r="I490" s="460">
        <v>0</v>
      </c>
      <c r="J490" s="460">
        <v>1996.5</v>
      </c>
      <c r="K490" s="460">
        <v>0</v>
      </c>
      <c r="L490" s="460">
        <v>23238</v>
      </c>
      <c r="M490" s="445">
        <f t="shared" si="47"/>
        <v>0.397584925649155</v>
      </c>
      <c r="N490" s="460">
        <v>7992</v>
      </c>
      <c r="O490" s="445">
        <f t="shared" si="51"/>
        <v>2.90765765765766</v>
      </c>
      <c r="P490" s="444">
        <f t="shared" si="52"/>
        <v>15246</v>
      </c>
      <c r="Q490" s="463"/>
      <c r="R490" s="453">
        <f t="shared" si="48"/>
        <v>219826.475242583</v>
      </c>
    </row>
    <row r="491" ht="30" customHeight="1" spans="1:18">
      <c r="A491" s="426">
        <v>2059999</v>
      </c>
      <c r="B491" s="432"/>
      <c r="C491" s="432"/>
      <c r="D491" s="432" t="s">
        <v>204</v>
      </c>
      <c r="E491" s="433" t="s">
        <v>550</v>
      </c>
      <c r="F491" s="460">
        <f t="shared" si="49"/>
        <v>58447.89</v>
      </c>
      <c r="G491" s="430">
        <f t="shared" si="50"/>
        <v>58447.89</v>
      </c>
      <c r="H491" s="460">
        <v>56451.39</v>
      </c>
      <c r="I491" s="460">
        <v>0</v>
      </c>
      <c r="J491" s="460">
        <v>1996.5</v>
      </c>
      <c r="K491" s="460">
        <v>0</v>
      </c>
      <c r="L491" s="460">
        <v>23238</v>
      </c>
      <c r="M491" s="445">
        <f t="shared" si="47"/>
        <v>0.397584925649155</v>
      </c>
      <c r="N491" s="460">
        <v>7992</v>
      </c>
      <c r="O491" s="445">
        <f t="shared" si="51"/>
        <v>2.90765765765766</v>
      </c>
      <c r="P491" s="444">
        <f t="shared" si="52"/>
        <v>15246</v>
      </c>
      <c r="Q491" s="463"/>
      <c r="R491" s="453">
        <f t="shared" si="48"/>
        <v>219826.475242583</v>
      </c>
    </row>
    <row r="492" ht="80.25" customHeight="1" spans="1:18">
      <c r="A492" s="426">
        <v>206</v>
      </c>
      <c r="B492" s="427" t="s">
        <v>93</v>
      </c>
      <c r="C492" s="428"/>
      <c r="D492" s="428"/>
      <c r="E492" s="429" t="s">
        <v>551</v>
      </c>
      <c r="F492" s="460">
        <f t="shared" si="49"/>
        <v>155762.78</v>
      </c>
      <c r="G492" s="430">
        <f t="shared" si="50"/>
        <v>155762.78</v>
      </c>
      <c r="H492" s="460">
        <v>152668</v>
      </c>
      <c r="I492" s="460">
        <v>2199</v>
      </c>
      <c r="J492" s="460">
        <v>895.78</v>
      </c>
      <c r="K492" s="460">
        <v>0</v>
      </c>
      <c r="L492" s="460">
        <v>112545</v>
      </c>
      <c r="M492" s="445">
        <f t="shared" si="47"/>
        <v>0.722541033230147</v>
      </c>
      <c r="N492" s="460">
        <v>117229</v>
      </c>
      <c r="O492" s="445">
        <f t="shared" si="51"/>
        <v>0.960044016412321</v>
      </c>
      <c r="P492" s="444">
        <f t="shared" si="52"/>
        <v>-4684</v>
      </c>
      <c r="Q492" s="464" t="s">
        <v>552</v>
      </c>
      <c r="R492" s="453">
        <f t="shared" si="48"/>
        <v>689285.24258505</v>
      </c>
    </row>
    <row r="493" ht="30" customHeight="1" spans="1:18">
      <c r="A493" s="426">
        <v>20601</v>
      </c>
      <c r="B493" s="427" t="s">
        <v>93</v>
      </c>
      <c r="C493" s="427" t="s">
        <v>183</v>
      </c>
      <c r="D493" s="428"/>
      <c r="E493" s="429" t="s">
        <v>553</v>
      </c>
      <c r="F493" s="460">
        <f t="shared" si="49"/>
        <v>1833.16</v>
      </c>
      <c r="G493" s="430">
        <f t="shared" si="50"/>
        <v>1833.16</v>
      </c>
      <c r="H493" s="460">
        <v>1833.16</v>
      </c>
      <c r="I493" s="460">
        <v>0</v>
      </c>
      <c r="J493" s="460">
        <v>0</v>
      </c>
      <c r="K493" s="460">
        <v>0</v>
      </c>
      <c r="L493" s="460">
        <v>1401</v>
      </c>
      <c r="M493" s="445">
        <f t="shared" si="47"/>
        <v>0.764254074930721</v>
      </c>
      <c r="N493" s="460">
        <v>1489</v>
      </c>
      <c r="O493" s="445">
        <f t="shared" si="51"/>
        <v>0.940899932840833</v>
      </c>
      <c r="P493" s="444">
        <f t="shared" si="52"/>
        <v>-88</v>
      </c>
      <c r="Q493" s="463"/>
      <c r="R493" s="453">
        <f t="shared" si="48"/>
        <v>8303.18515400777</v>
      </c>
    </row>
    <row r="494" ht="30" customHeight="1" spans="1:18">
      <c r="A494" s="426">
        <v>2060101</v>
      </c>
      <c r="B494" s="427"/>
      <c r="C494" s="427"/>
      <c r="D494" s="427" t="s">
        <v>183</v>
      </c>
      <c r="E494" s="429" t="s">
        <v>185</v>
      </c>
      <c r="F494" s="460">
        <f t="shared" si="49"/>
        <v>1833.16</v>
      </c>
      <c r="G494" s="430">
        <f t="shared" si="50"/>
        <v>1833.16</v>
      </c>
      <c r="H494" s="460">
        <v>1833.16</v>
      </c>
      <c r="I494" s="460">
        <v>0</v>
      </c>
      <c r="J494" s="460">
        <v>0</v>
      </c>
      <c r="K494" s="460">
        <v>0</v>
      </c>
      <c r="L494" s="460">
        <v>1401</v>
      </c>
      <c r="M494" s="445">
        <f t="shared" si="47"/>
        <v>0.764254074930721</v>
      </c>
      <c r="N494" s="460">
        <v>1486</v>
      </c>
      <c r="O494" s="445">
        <f t="shared" si="51"/>
        <v>0.942799461641992</v>
      </c>
      <c r="P494" s="444">
        <f t="shared" si="52"/>
        <v>-85</v>
      </c>
      <c r="Q494" s="463"/>
      <c r="R494" s="453">
        <f t="shared" si="48"/>
        <v>8303.18705353657</v>
      </c>
    </row>
    <row r="495" ht="30" hidden="1" customHeight="1" spans="1:18">
      <c r="A495" s="426">
        <v>2060102</v>
      </c>
      <c r="B495" s="427"/>
      <c r="C495" s="427"/>
      <c r="D495" s="427" t="s">
        <v>186</v>
      </c>
      <c r="E495" s="429" t="s">
        <v>187</v>
      </c>
      <c r="F495" s="460">
        <f t="shared" si="49"/>
        <v>0</v>
      </c>
      <c r="G495" s="430">
        <f t="shared" si="50"/>
        <v>0</v>
      </c>
      <c r="H495" s="460">
        <v>0</v>
      </c>
      <c r="I495" s="460">
        <v>0</v>
      </c>
      <c r="J495" s="460">
        <v>0</v>
      </c>
      <c r="K495" s="460">
        <v>0</v>
      </c>
      <c r="L495" s="460">
        <v>0</v>
      </c>
      <c r="M495" s="445">
        <f t="shared" si="47"/>
        <v>0</v>
      </c>
      <c r="N495" s="460">
        <v>3</v>
      </c>
      <c r="O495" s="445">
        <f t="shared" si="51"/>
        <v>0</v>
      </c>
      <c r="P495" s="444">
        <f t="shared" si="52"/>
        <v>-3</v>
      </c>
      <c r="Q495" s="463"/>
      <c r="R495" s="453">
        <f t="shared" si="48"/>
        <v>0</v>
      </c>
    </row>
    <row r="496" ht="30" hidden="1" customHeight="1" spans="1:18">
      <c r="A496" s="426">
        <v>2060103</v>
      </c>
      <c r="B496" s="427"/>
      <c r="C496" s="427"/>
      <c r="D496" s="427" t="s">
        <v>188</v>
      </c>
      <c r="E496" s="429" t="s">
        <v>189</v>
      </c>
      <c r="F496" s="460">
        <f t="shared" si="49"/>
        <v>0</v>
      </c>
      <c r="G496" s="430">
        <f t="shared" si="50"/>
        <v>0</v>
      </c>
      <c r="H496" s="460">
        <v>0</v>
      </c>
      <c r="I496" s="460">
        <v>0</v>
      </c>
      <c r="J496" s="460">
        <v>0</v>
      </c>
      <c r="K496" s="460">
        <v>0</v>
      </c>
      <c r="L496" s="460">
        <v>0</v>
      </c>
      <c r="M496" s="445">
        <f t="shared" si="47"/>
        <v>0</v>
      </c>
      <c r="N496" s="460">
        <v>0</v>
      </c>
      <c r="O496" s="445">
        <f t="shared" si="51"/>
        <v>0</v>
      </c>
      <c r="P496" s="444">
        <f t="shared" si="52"/>
        <v>0</v>
      </c>
      <c r="Q496" s="463"/>
      <c r="R496" s="453">
        <f t="shared" si="48"/>
        <v>0</v>
      </c>
    </row>
    <row r="497" ht="30" hidden="1" customHeight="1" spans="1:18">
      <c r="A497" s="426">
        <v>2060199</v>
      </c>
      <c r="B497" s="427"/>
      <c r="C497" s="427"/>
      <c r="D497" s="427" t="s">
        <v>204</v>
      </c>
      <c r="E497" s="429" t="s">
        <v>554</v>
      </c>
      <c r="F497" s="460">
        <f t="shared" si="49"/>
        <v>0</v>
      </c>
      <c r="G497" s="430">
        <f t="shared" si="50"/>
        <v>0</v>
      </c>
      <c r="H497" s="460">
        <v>0</v>
      </c>
      <c r="I497" s="460">
        <v>0</v>
      </c>
      <c r="J497" s="460">
        <v>0</v>
      </c>
      <c r="K497" s="460">
        <v>0</v>
      </c>
      <c r="L497" s="460">
        <v>0</v>
      </c>
      <c r="M497" s="445">
        <f t="shared" si="47"/>
        <v>0</v>
      </c>
      <c r="N497" s="460">
        <v>0</v>
      </c>
      <c r="O497" s="445">
        <f t="shared" si="51"/>
        <v>0</v>
      </c>
      <c r="P497" s="444">
        <f t="shared" si="52"/>
        <v>0</v>
      </c>
      <c r="Q497" s="463"/>
      <c r="R497" s="453">
        <f t="shared" si="48"/>
        <v>0</v>
      </c>
    </row>
    <row r="498" ht="30" customHeight="1" spans="1:18">
      <c r="A498" s="426">
        <v>20602</v>
      </c>
      <c r="B498" s="427" t="s">
        <v>93</v>
      </c>
      <c r="C498" s="427" t="s">
        <v>186</v>
      </c>
      <c r="D498" s="428"/>
      <c r="E498" s="429" t="s">
        <v>555</v>
      </c>
      <c r="F498" s="460">
        <f t="shared" si="49"/>
        <v>5586.03</v>
      </c>
      <c r="G498" s="430">
        <f t="shared" si="50"/>
        <v>5586.03</v>
      </c>
      <c r="H498" s="460">
        <v>4976.03</v>
      </c>
      <c r="I498" s="460">
        <v>0</v>
      </c>
      <c r="J498" s="460">
        <v>610</v>
      </c>
      <c r="K498" s="460">
        <v>0</v>
      </c>
      <c r="L498" s="460">
        <v>5073</v>
      </c>
      <c r="M498" s="445">
        <f t="shared" si="47"/>
        <v>0.908158387978582</v>
      </c>
      <c r="N498" s="460">
        <v>4200</v>
      </c>
      <c r="O498" s="445">
        <f t="shared" si="51"/>
        <v>1.20785714285714</v>
      </c>
      <c r="P498" s="444">
        <f t="shared" si="52"/>
        <v>873</v>
      </c>
      <c r="Q498" s="463"/>
      <c r="R498" s="453">
        <f t="shared" si="48"/>
        <v>26296.2060155308</v>
      </c>
    </row>
    <row r="499" ht="30" customHeight="1" spans="1:18">
      <c r="A499" s="426">
        <v>2060201</v>
      </c>
      <c r="B499" s="427"/>
      <c r="C499" s="427"/>
      <c r="D499" s="427" t="s">
        <v>183</v>
      </c>
      <c r="E499" s="429" t="s">
        <v>556</v>
      </c>
      <c r="F499" s="460">
        <f t="shared" si="49"/>
        <v>4617.03</v>
      </c>
      <c r="G499" s="430">
        <f t="shared" si="50"/>
        <v>4617.03</v>
      </c>
      <c r="H499" s="460">
        <v>4617.03</v>
      </c>
      <c r="I499" s="460">
        <v>0</v>
      </c>
      <c r="J499" s="460">
        <v>0</v>
      </c>
      <c r="K499" s="460">
        <v>0</v>
      </c>
      <c r="L499" s="460">
        <v>4302</v>
      </c>
      <c r="M499" s="445">
        <f t="shared" si="47"/>
        <v>0.931767824770469</v>
      </c>
      <c r="N499" s="460">
        <v>4049</v>
      </c>
      <c r="O499" s="445">
        <f t="shared" si="51"/>
        <v>1.0624845640899</v>
      </c>
      <c r="P499" s="444">
        <f t="shared" si="52"/>
        <v>253</v>
      </c>
      <c r="Q499" s="463"/>
      <c r="R499" s="453">
        <f t="shared" si="48"/>
        <v>22457.0842523889</v>
      </c>
    </row>
    <row r="500" ht="30" customHeight="1" spans="1:18">
      <c r="A500" s="426">
        <v>2060202</v>
      </c>
      <c r="B500" s="427"/>
      <c r="C500" s="427"/>
      <c r="D500" s="427" t="s">
        <v>186</v>
      </c>
      <c r="E500" s="429" t="s">
        <v>557</v>
      </c>
      <c r="F500" s="460">
        <f t="shared" si="49"/>
        <v>30</v>
      </c>
      <c r="G500" s="430">
        <f t="shared" si="50"/>
        <v>30</v>
      </c>
      <c r="H500" s="460">
        <v>30</v>
      </c>
      <c r="I500" s="460">
        <v>0</v>
      </c>
      <c r="J500" s="460">
        <v>0</v>
      </c>
      <c r="K500" s="460">
        <v>0</v>
      </c>
      <c r="L500" s="460">
        <v>20</v>
      </c>
      <c r="M500" s="445">
        <f t="shared" si="47"/>
        <v>0.666666666666667</v>
      </c>
      <c r="N500" s="460">
        <v>0</v>
      </c>
      <c r="O500" s="445">
        <f t="shared" si="51"/>
        <v>0</v>
      </c>
      <c r="P500" s="444">
        <f t="shared" si="52"/>
        <v>20</v>
      </c>
      <c r="Q500" s="463"/>
      <c r="R500" s="453">
        <f t="shared" si="48"/>
        <v>130.666666666667</v>
      </c>
    </row>
    <row r="501" ht="30" hidden="1" customHeight="1" spans="1:18">
      <c r="A501" s="426">
        <v>2060203</v>
      </c>
      <c r="B501" s="427"/>
      <c r="C501" s="427"/>
      <c r="D501" s="427" t="s">
        <v>188</v>
      </c>
      <c r="E501" s="429" t="s">
        <v>558</v>
      </c>
      <c r="F501" s="460">
        <f t="shared" si="49"/>
        <v>0</v>
      </c>
      <c r="G501" s="430">
        <f t="shared" si="50"/>
        <v>0</v>
      </c>
      <c r="H501" s="460">
        <v>0</v>
      </c>
      <c r="I501" s="460">
        <v>0</v>
      </c>
      <c r="J501" s="460">
        <v>0</v>
      </c>
      <c r="K501" s="460">
        <v>0</v>
      </c>
      <c r="L501" s="460">
        <v>0</v>
      </c>
      <c r="M501" s="445">
        <f t="shared" si="47"/>
        <v>0</v>
      </c>
      <c r="N501" s="460">
        <v>0</v>
      </c>
      <c r="O501" s="445">
        <f t="shared" si="51"/>
        <v>0</v>
      </c>
      <c r="P501" s="444">
        <f t="shared" si="52"/>
        <v>0</v>
      </c>
      <c r="Q501" s="463"/>
      <c r="R501" s="453">
        <f t="shared" si="48"/>
        <v>0</v>
      </c>
    </row>
    <row r="502" ht="30" hidden="1" customHeight="1" spans="1:18">
      <c r="A502" s="426">
        <v>2060204</v>
      </c>
      <c r="B502" s="427"/>
      <c r="C502" s="427"/>
      <c r="D502" s="427" t="s">
        <v>190</v>
      </c>
      <c r="E502" s="429" t="s">
        <v>559</v>
      </c>
      <c r="F502" s="460">
        <f t="shared" si="49"/>
        <v>0</v>
      </c>
      <c r="G502" s="430">
        <f t="shared" si="50"/>
        <v>0</v>
      </c>
      <c r="H502" s="460">
        <v>0</v>
      </c>
      <c r="I502" s="460">
        <v>0</v>
      </c>
      <c r="J502" s="460">
        <v>0</v>
      </c>
      <c r="K502" s="460">
        <v>0</v>
      </c>
      <c r="L502" s="460">
        <v>0</v>
      </c>
      <c r="M502" s="445">
        <f t="shared" si="47"/>
        <v>0</v>
      </c>
      <c r="N502" s="460">
        <v>0</v>
      </c>
      <c r="O502" s="445">
        <f t="shared" si="51"/>
        <v>0</v>
      </c>
      <c r="P502" s="444">
        <f t="shared" si="52"/>
        <v>0</v>
      </c>
      <c r="Q502" s="463"/>
      <c r="R502" s="453">
        <f t="shared" si="48"/>
        <v>0</v>
      </c>
    </row>
    <row r="503" ht="30" hidden="1" customHeight="1" spans="1:18">
      <c r="A503" s="426">
        <v>2060205</v>
      </c>
      <c r="B503" s="427"/>
      <c r="C503" s="427"/>
      <c r="D503" s="427" t="s">
        <v>192</v>
      </c>
      <c r="E503" s="429" t="s">
        <v>560</v>
      </c>
      <c r="F503" s="460">
        <f t="shared" si="49"/>
        <v>0</v>
      </c>
      <c r="G503" s="430">
        <f t="shared" si="50"/>
        <v>0</v>
      </c>
      <c r="H503" s="460">
        <v>0</v>
      </c>
      <c r="I503" s="460">
        <v>0</v>
      </c>
      <c r="J503" s="460">
        <v>0</v>
      </c>
      <c r="K503" s="460">
        <v>0</v>
      </c>
      <c r="L503" s="460">
        <v>0</v>
      </c>
      <c r="M503" s="445">
        <f t="shared" si="47"/>
        <v>0</v>
      </c>
      <c r="N503" s="460">
        <v>0</v>
      </c>
      <c r="O503" s="445">
        <f t="shared" si="51"/>
        <v>0</v>
      </c>
      <c r="P503" s="444">
        <f t="shared" si="52"/>
        <v>0</v>
      </c>
      <c r="Q503" s="463"/>
      <c r="R503" s="453">
        <f t="shared" si="48"/>
        <v>0</v>
      </c>
    </row>
    <row r="504" ht="30" customHeight="1" spans="1:18">
      <c r="A504" s="426">
        <v>2060206</v>
      </c>
      <c r="B504" s="427"/>
      <c r="C504" s="427"/>
      <c r="D504" s="427" t="s">
        <v>194</v>
      </c>
      <c r="E504" s="429" t="s">
        <v>561</v>
      </c>
      <c r="F504" s="460">
        <f t="shared" si="49"/>
        <v>899</v>
      </c>
      <c r="G504" s="430">
        <f t="shared" si="50"/>
        <v>899</v>
      </c>
      <c r="H504" s="460">
        <v>289</v>
      </c>
      <c r="I504" s="460">
        <v>0</v>
      </c>
      <c r="J504" s="460">
        <v>610</v>
      </c>
      <c r="K504" s="460">
        <v>0</v>
      </c>
      <c r="L504" s="460">
        <v>602</v>
      </c>
      <c r="M504" s="445">
        <f t="shared" si="47"/>
        <v>0.669632925472747</v>
      </c>
      <c r="N504" s="460">
        <v>107</v>
      </c>
      <c r="O504" s="445">
        <f t="shared" si="51"/>
        <v>5.62616822429907</v>
      </c>
      <c r="P504" s="444">
        <f t="shared" si="52"/>
        <v>495</v>
      </c>
      <c r="Q504" s="463"/>
      <c r="R504" s="453">
        <f t="shared" si="48"/>
        <v>3297.29580114977</v>
      </c>
    </row>
    <row r="505" ht="30" customHeight="1" spans="1:18">
      <c r="A505" s="426">
        <v>2060207</v>
      </c>
      <c r="B505" s="427"/>
      <c r="C505" s="427"/>
      <c r="D505" s="427" t="s">
        <v>196</v>
      </c>
      <c r="E505" s="429" t="s">
        <v>562</v>
      </c>
      <c r="F505" s="460">
        <f t="shared" si="49"/>
        <v>0</v>
      </c>
      <c r="G505" s="430">
        <f t="shared" si="50"/>
        <v>0</v>
      </c>
      <c r="H505" s="460">
        <v>0</v>
      </c>
      <c r="I505" s="460">
        <v>0</v>
      </c>
      <c r="J505" s="460">
        <v>0</v>
      </c>
      <c r="K505" s="460">
        <v>0</v>
      </c>
      <c r="L505" s="460">
        <v>21</v>
      </c>
      <c r="M505" s="445">
        <f t="shared" si="47"/>
        <v>0</v>
      </c>
      <c r="N505" s="460">
        <v>0</v>
      </c>
      <c r="O505" s="445">
        <f t="shared" si="51"/>
        <v>0</v>
      </c>
      <c r="P505" s="444">
        <f t="shared" si="52"/>
        <v>21</v>
      </c>
      <c r="Q505" s="463"/>
      <c r="R505" s="453">
        <f t="shared" si="48"/>
        <v>42</v>
      </c>
    </row>
    <row r="506" ht="30" customHeight="1" spans="1:18">
      <c r="A506" s="426">
        <v>2060299</v>
      </c>
      <c r="B506" s="427"/>
      <c r="C506" s="427"/>
      <c r="D506" s="427" t="s">
        <v>204</v>
      </c>
      <c r="E506" s="429" t="s">
        <v>563</v>
      </c>
      <c r="F506" s="460">
        <f t="shared" si="49"/>
        <v>40</v>
      </c>
      <c r="G506" s="430">
        <f t="shared" si="50"/>
        <v>40</v>
      </c>
      <c r="H506" s="460">
        <v>40</v>
      </c>
      <c r="I506" s="460">
        <v>0</v>
      </c>
      <c r="J506" s="460">
        <v>0</v>
      </c>
      <c r="K506" s="460">
        <v>0</v>
      </c>
      <c r="L506" s="460">
        <v>128</v>
      </c>
      <c r="M506" s="445">
        <f t="shared" si="47"/>
        <v>3.2</v>
      </c>
      <c r="N506" s="460">
        <v>44</v>
      </c>
      <c r="O506" s="445">
        <f t="shared" si="51"/>
        <v>2.90909090909091</v>
      </c>
      <c r="P506" s="444">
        <f t="shared" si="52"/>
        <v>84</v>
      </c>
      <c r="Q506" s="463"/>
      <c r="R506" s="453">
        <f t="shared" si="48"/>
        <v>382.109090909091</v>
      </c>
    </row>
    <row r="507" ht="30" customHeight="1" spans="1:18">
      <c r="A507" s="426">
        <v>20603</v>
      </c>
      <c r="B507" s="427" t="s">
        <v>93</v>
      </c>
      <c r="C507" s="427" t="s">
        <v>188</v>
      </c>
      <c r="D507" s="428"/>
      <c r="E507" s="429" t="s">
        <v>564</v>
      </c>
      <c r="F507" s="460">
        <f t="shared" si="49"/>
        <v>31137.57</v>
      </c>
      <c r="G507" s="430">
        <f t="shared" si="50"/>
        <v>31137.57</v>
      </c>
      <c r="H507" s="460">
        <v>29653.57</v>
      </c>
      <c r="I507" s="460">
        <v>1420</v>
      </c>
      <c r="J507" s="460">
        <v>64</v>
      </c>
      <c r="K507" s="460">
        <v>0</v>
      </c>
      <c r="L507" s="460">
        <v>24982</v>
      </c>
      <c r="M507" s="445">
        <f t="shared" si="47"/>
        <v>0.80231052069895</v>
      </c>
      <c r="N507" s="460">
        <v>26002</v>
      </c>
      <c r="O507" s="445">
        <f t="shared" si="51"/>
        <v>0.960772248288593</v>
      </c>
      <c r="P507" s="444">
        <f t="shared" si="52"/>
        <v>-1020</v>
      </c>
      <c r="Q507" s="463"/>
      <c r="R507" s="453">
        <f t="shared" si="48"/>
        <v>141894.473082769</v>
      </c>
    </row>
    <row r="508" ht="30" customHeight="1" spans="1:18">
      <c r="A508" s="426">
        <v>2060301</v>
      </c>
      <c r="B508" s="427"/>
      <c r="C508" s="427"/>
      <c r="D508" s="427" t="s">
        <v>183</v>
      </c>
      <c r="E508" s="429" t="s">
        <v>556</v>
      </c>
      <c r="F508" s="460">
        <f t="shared" si="49"/>
        <v>11233.91</v>
      </c>
      <c r="G508" s="430">
        <f t="shared" si="50"/>
        <v>11233.91</v>
      </c>
      <c r="H508" s="460">
        <v>11233.91</v>
      </c>
      <c r="I508" s="460">
        <v>0</v>
      </c>
      <c r="J508" s="460">
        <v>0</v>
      </c>
      <c r="K508" s="460">
        <v>0</v>
      </c>
      <c r="L508" s="460">
        <v>9579</v>
      </c>
      <c r="M508" s="445">
        <f t="shared" si="47"/>
        <v>0.852686197414791</v>
      </c>
      <c r="N508" s="460">
        <v>8797</v>
      </c>
      <c r="O508" s="445">
        <f t="shared" si="51"/>
        <v>1.08889394111629</v>
      </c>
      <c r="P508" s="444">
        <f t="shared" si="52"/>
        <v>782</v>
      </c>
      <c r="Q508" s="463"/>
      <c r="R508" s="453">
        <f t="shared" si="48"/>
        <v>52861.6715801385</v>
      </c>
    </row>
    <row r="509" ht="30" customHeight="1" spans="1:18">
      <c r="A509" s="426">
        <v>2060302</v>
      </c>
      <c r="B509" s="427"/>
      <c r="C509" s="427"/>
      <c r="D509" s="427" t="s">
        <v>186</v>
      </c>
      <c r="E509" s="429" t="s">
        <v>565</v>
      </c>
      <c r="F509" s="460">
        <f t="shared" si="49"/>
        <v>19903.66</v>
      </c>
      <c r="G509" s="430">
        <f t="shared" si="50"/>
        <v>19903.66</v>
      </c>
      <c r="H509" s="460">
        <v>18419.66</v>
      </c>
      <c r="I509" s="460">
        <v>1420</v>
      </c>
      <c r="J509" s="460">
        <v>64</v>
      </c>
      <c r="K509" s="460">
        <v>0</v>
      </c>
      <c r="L509" s="460">
        <v>15397</v>
      </c>
      <c r="M509" s="445">
        <f t="shared" si="47"/>
        <v>0.773576317119565</v>
      </c>
      <c r="N509" s="460">
        <v>16983</v>
      </c>
      <c r="O509" s="445">
        <f t="shared" si="51"/>
        <v>0.906612494847789</v>
      </c>
      <c r="P509" s="444">
        <f t="shared" si="52"/>
        <v>-1586</v>
      </c>
      <c r="Q509" s="463"/>
      <c r="R509" s="453">
        <f t="shared" si="48"/>
        <v>89022.660188812</v>
      </c>
    </row>
    <row r="510" ht="30" hidden="1" customHeight="1" spans="1:18">
      <c r="A510" s="426">
        <v>2060303</v>
      </c>
      <c r="B510" s="427"/>
      <c r="C510" s="427"/>
      <c r="D510" s="427" t="s">
        <v>188</v>
      </c>
      <c r="E510" s="429" t="s">
        <v>566</v>
      </c>
      <c r="F510" s="460">
        <f t="shared" si="49"/>
        <v>0</v>
      </c>
      <c r="G510" s="430">
        <f t="shared" si="50"/>
        <v>0</v>
      </c>
      <c r="H510" s="460">
        <v>0</v>
      </c>
      <c r="I510" s="460">
        <v>0</v>
      </c>
      <c r="J510" s="460">
        <v>0</v>
      </c>
      <c r="K510" s="460">
        <v>0</v>
      </c>
      <c r="L510" s="460">
        <v>0</v>
      </c>
      <c r="M510" s="445">
        <f t="shared" si="47"/>
        <v>0</v>
      </c>
      <c r="N510" s="460">
        <v>0</v>
      </c>
      <c r="O510" s="445">
        <f t="shared" si="51"/>
        <v>0</v>
      </c>
      <c r="P510" s="444">
        <f t="shared" si="52"/>
        <v>0</v>
      </c>
      <c r="Q510" s="463"/>
      <c r="R510" s="453">
        <f t="shared" si="48"/>
        <v>0</v>
      </c>
    </row>
    <row r="511" ht="30" hidden="1" customHeight="1" spans="1:18">
      <c r="A511" s="426">
        <v>2060304</v>
      </c>
      <c r="B511" s="427"/>
      <c r="C511" s="427"/>
      <c r="D511" s="427" t="s">
        <v>190</v>
      </c>
      <c r="E511" s="429" t="s">
        <v>567</v>
      </c>
      <c r="F511" s="460">
        <f t="shared" si="49"/>
        <v>0</v>
      </c>
      <c r="G511" s="430">
        <f t="shared" si="50"/>
        <v>0</v>
      </c>
      <c r="H511" s="460">
        <v>0</v>
      </c>
      <c r="I511" s="460">
        <v>0</v>
      </c>
      <c r="J511" s="460">
        <v>0</v>
      </c>
      <c r="K511" s="460">
        <v>0</v>
      </c>
      <c r="L511" s="460">
        <v>0</v>
      </c>
      <c r="M511" s="445">
        <f t="shared" si="47"/>
        <v>0</v>
      </c>
      <c r="N511" s="460">
        <v>0</v>
      </c>
      <c r="O511" s="445">
        <f t="shared" si="51"/>
        <v>0</v>
      </c>
      <c r="P511" s="444">
        <f t="shared" si="52"/>
        <v>0</v>
      </c>
      <c r="Q511" s="463"/>
      <c r="R511" s="453">
        <f t="shared" si="48"/>
        <v>0</v>
      </c>
    </row>
    <row r="512" ht="30" customHeight="1" spans="1:18">
      <c r="A512" s="426">
        <v>2060399</v>
      </c>
      <c r="B512" s="427"/>
      <c r="C512" s="427"/>
      <c r="D512" s="427" t="s">
        <v>204</v>
      </c>
      <c r="E512" s="429" t="s">
        <v>568</v>
      </c>
      <c r="F512" s="460">
        <f t="shared" si="49"/>
        <v>0</v>
      </c>
      <c r="G512" s="430">
        <f t="shared" si="50"/>
        <v>0</v>
      </c>
      <c r="H512" s="460">
        <v>0</v>
      </c>
      <c r="I512" s="460">
        <v>0</v>
      </c>
      <c r="J512" s="460">
        <v>0</v>
      </c>
      <c r="K512" s="460">
        <v>0</v>
      </c>
      <c r="L512" s="460">
        <v>6</v>
      </c>
      <c r="M512" s="445">
        <f t="shared" si="47"/>
        <v>0</v>
      </c>
      <c r="N512" s="460">
        <v>222</v>
      </c>
      <c r="O512" s="445">
        <f t="shared" si="51"/>
        <v>0.027027027027027</v>
      </c>
      <c r="P512" s="444">
        <f t="shared" si="52"/>
        <v>-216</v>
      </c>
      <c r="Q512" s="463"/>
      <c r="R512" s="453">
        <f t="shared" si="48"/>
        <v>12.027027027027</v>
      </c>
    </row>
    <row r="513" ht="30" customHeight="1" spans="1:18">
      <c r="A513" s="426">
        <v>20604</v>
      </c>
      <c r="B513" s="427" t="s">
        <v>93</v>
      </c>
      <c r="C513" s="427" t="s">
        <v>190</v>
      </c>
      <c r="D513" s="428"/>
      <c r="E513" s="429" t="s">
        <v>569</v>
      </c>
      <c r="F513" s="460">
        <f t="shared" si="49"/>
        <v>88155.88</v>
      </c>
      <c r="G513" s="430">
        <f t="shared" si="50"/>
        <v>88155.88</v>
      </c>
      <c r="H513" s="460">
        <v>88155.88</v>
      </c>
      <c r="I513" s="460">
        <v>0</v>
      </c>
      <c r="J513" s="460">
        <v>0</v>
      </c>
      <c r="K513" s="460">
        <v>0</v>
      </c>
      <c r="L513" s="460">
        <v>56065</v>
      </c>
      <c r="M513" s="445">
        <f t="shared" si="47"/>
        <v>0.63597572844829</v>
      </c>
      <c r="N513" s="460">
        <v>58778</v>
      </c>
      <c r="O513" s="445">
        <f t="shared" si="51"/>
        <v>0.953843274694614</v>
      </c>
      <c r="P513" s="444">
        <f t="shared" si="52"/>
        <v>-2713</v>
      </c>
      <c r="Q513" s="463"/>
      <c r="R513" s="453">
        <f t="shared" si="48"/>
        <v>376599.229819003</v>
      </c>
    </row>
    <row r="514" ht="30" customHeight="1" spans="1:18">
      <c r="A514" s="426">
        <v>2060401</v>
      </c>
      <c r="B514" s="427"/>
      <c r="C514" s="427"/>
      <c r="D514" s="427" t="s">
        <v>183</v>
      </c>
      <c r="E514" s="429" t="s">
        <v>556</v>
      </c>
      <c r="F514" s="460">
        <f t="shared" si="49"/>
        <v>5369.43</v>
      </c>
      <c r="G514" s="430">
        <f t="shared" si="50"/>
        <v>5369.43</v>
      </c>
      <c r="H514" s="460">
        <v>5369.43</v>
      </c>
      <c r="I514" s="460">
        <v>0</v>
      </c>
      <c r="J514" s="460">
        <v>0</v>
      </c>
      <c r="K514" s="460">
        <v>0</v>
      </c>
      <c r="L514" s="460">
        <v>4865</v>
      </c>
      <c r="M514" s="445">
        <f t="shared" si="47"/>
        <v>0.906055205114882</v>
      </c>
      <c r="N514" s="460">
        <v>5914</v>
      </c>
      <c r="O514" s="445">
        <f t="shared" si="51"/>
        <v>0.82262428136625</v>
      </c>
      <c r="P514" s="444">
        <f t="shared" si="52"/>
        <v>-1049</v>
      </c>
      <c r="Q514" s="463"/>
      <c r="R514" s="453">
        <f t="shared" si="48"/>
        <v>25840.0186794865</v>
      </c>
    </row>
    <row r="515" ht="30" customHeight="1" spans="1:18">
      <c r="A515" s="426">
        <v>2060402</v>
      </c>
      <c r="B515" s="427"/>
      <c r="C515" s="427"/>
      <c r="D515" s="427" t="s">
        <v>186</v>
      </c>
      <c r="E515" s="429" t="s">
        <v>570</v>
      </c>
      <c r="F515" s="460">
        <f t="shared" si="49"/>
        <v>81197.45</v>
      </c>
      <c r="G515" s="430">
        <f t="shared" si="50"/>
        <v>81197.45</v>
      </c>
      <c r="H515" s="460">
        <v>81197.45</v>
      </c>
      <c r="I515" s="460">
        <v>0</v>
      </c>
      <c r="J515" s="460">
        <v>0</v>
      </c>
      <c r="K515" s="460">
        <v>0</v>
      </c>
      <c r="L515" s="460">
        <v>49641</v>
      </c>
      <c r="M515" s="445">
        <f t="shared" si="47"/>
        <v>0.611361563694426</v>
      </c>
      <c r="N515" s="460">
        <v>52187</v>
      </c>
      <c r="O515" s="445">
        <f t="shared" si="51"/>
        <v>0.951213903845785</v>
      </c>
      <c r="P515" s="444">
        <f t="shared" si="52"/>
        <v>-2546</v>
      </c>
      <c r="Q515" s="463"/>
      <c r="R515" s="453">
        <f t="shared" si="48"/>
        <v>342875.912575467</v>
      </c>
    </row>
    <row r="516" ht="30" customHeight="1" spans="1:18">
      <c r="A516" s="426">
        <v>2060403</v>
      </c>
      <c r="B516" s="427"/>
      <c r="C516" s="427"/>
      <c r="D516" s="427" t="s">
        <v>188</v>
      </c>
      <c r="E516" s="429" t="s">
        <v>571</v>
      </c>
      <c r="F516" s="460">
        <f t="shared" si="49"/>
        <v>60</v>
      </c>
      <c r="G516" s="430">
        <f t="shared" si="50"/>
        <v>60</v>
      </c>
      <c r="H516" s="460">
        <v>60</v>
      </c>
      <c r="I516" s="460">
        <v>0</v>
      </c>
      <c r="J516" s="460">
        <v>0</v>
      </c>
      <c r="K516" s="460">
        <v>0</v>
      </c>
      <c r="L516" s="460">
        <v>22</v>
      </c>
      <c r="M516" s="445">
        <f t="shared" si="47"/>
        <v>0.366666666666667</v>
      </c>
      <c r="N516" s="460">
        <v>1</v>
      </c>
      <c r="O516" s="445">
        <f t="shared" si="51"/>
        <v>22</v>
      </c>
      <c r="P516" s="444">
        <f t="shared" si="52"/>
        <v>21</v>
      </c>
      <c r="Q516" s="463"/>
      <c r="R516" s="453">
        <f t="shared" si="48"/>
        <v>246.366666666667</v>
      </c>
    </row>
    <row r="517" ht="30" hidden="1" customHeight="1" spans="1:18">
      <c r="A517" s="426">
        <v>2060404</v>
      </c>
      <c r="B517" s="427"/>
      <c r="C517" s="427"/>
      <c r="D517" s="427" t="s">
        <v>190</v>
      </c>
      <c r="E517" s="429" t="s">
        <v>572</v>
      </c>
      <c r="F517" s="460">
        <f t="shared" si="49"/>
        <v>0</v>
      </c>
      <c r="G517" s="430">
        <f t="shared" si="50"/>
        <v>0</v>
      </c>
      <c r="H517" s="460">
        <v>0</v>
      </c>
      <c r="I517" s="460">
        <v>0</v>
      </c>
      <c r="J517" s="460">
        <v>0</v>
      </c>
      <c r="K517" s="460">
        <v>0</v>
      </c>
      <c r="L517" s="460">
        <v>0</v>
      </c>
      <c r="M517" s="445">
        <f t="shared" si="47"/>
        <v>0</v>
      </c>
      <c r="N517" s="460">
        <v>0</v>
      </c>
      <c r="O517" s="445">
        <f t="shared" si="51"/>
        <v>0</v>
      </c>
      <c r="P517" s="444">
        <f t="shared" si="52"/>
        <v>0</v>
      </c>
      <c r="Q517" s="463"/>
      <c r="R517" s="453">
        <f t="shared" si="48"/>
        <v>0</v>
      </c>
    </row>
    <row r="518" ht="30" customHeight="1" spans="1:18">
      <c r="A518" s="426">
        <v>2060499</v>
      </c>
      <c r="B518" s="427"/>
      <c r="C518" s="427"/>
      <c r="D518" s="427" t="s">
        <v>204</v>
      </c>
      <c r="E518" s="429" t="s">
        <v>573</v>
      </c>
      <c r="F518" s="460">
        <f t="shared" si="49"/>
        <v>1529</v>
      </c>
      <c r="G518" s="430">
        <f t="shared" si="50"/>
        <v>1529</v>
      </c>
      <c r="H518" s="460">
        <v>1529</v>
      </c>
      <c r="I518" s="460">
        <v>0</v>
      </c>
      <c r="J518" s="460">
        <v>0</v>
      </c>
      <c r="K518" s="460">
        <v>0</v>
      </c>
      <c r="L518" s="460">
        <v>1537</v>
      </c>
      <c r="M518" s="445">
        <f t="shared" si="47"/>
        <v>1.00523217789405</v>
      </c>
      <c r="N518" s="460">
        <v>676</v>
      </c>
      <c r="O518" s="445">
        <f t="shared" si="51"/>
        <v>2.27366863905325</v>
      </c>
      <c r="P518" s="444">
        <f t="shared" si="52"/>
        <v>861</v>
      </c>
      <c r="Q518" s="463"/>
      <c r="R518" s="453">
        <f t="shared" si="48"/>
        <v>7664.27890081695</v>
      </c>
    </row>
    <row r="519" ht="30" customHeight="1" spans="1:18">
      <c r="A519" s="426">
        <v>20605</v>
      </c>
      <c r="B519" s="427" t="s">
        <v>93</v>
      </c>
      <c r="C519" s="427" t="s">
        <v>192</v>
      </c>
      <c r="D519" s="428"/>
      <c r="E519" s="429" t="s">
        <v>574</v>
      </c>
      <c r="F519" s="460">
        <f t="shared" si="49"/>
        <v>11264.62</v>
      </c>
      <c r="G519" s="430">
        <f t="shared" si="50"/>
        <v>11264.62</v>
      </c>
      <c r="H519" s="460">
        <v>11161.62</v>
      </c>
      <c r="I519" s="460">
        <v>0</v>
      </c>
      <c r="J519" s="460">
        <v>103</v>
      </c>
      <c r="K519" s="460">
        <v>0</v>
      </c>
      <c r="L519" s="460">
        <v>14948</v>
      </c>
      <c r="M519" s="445">
        <f t="shared" ref="M519:M582" si="53">IF(F519=0,0,L519/F519)</f>
        <v>1.32698661827918</v>
      </c>
      <c r="N519" s="460">
        <v>7553</v>
      </c>
      <c r="O519" s="445">
        <f t="shared" si="51"/>
        <v>1.97908115980405</v>
      </c>
      <c r="P519" s="444">
        <f t="shared" si="52"/>
        <v>7395</v>
      </c>
      <c r="Q519" s="463"/>
      <c r="R519" s="453">
        <f t="shared" si="48"/>
        <v>63590.1660677781</v>
      </c>
    </row>
    <row r="520" ht="30" customHeight="1" spans="1:18">
      <c r="A520" s="426">
        <v>2060501</v>
      </c>
      <c r="B520" s="427"/>
      <c r="C520" s="427"/>
      <c r="D520" s="427" t="s">
        <v>183</v>
      </c>
      <c r="E520" s="429" t="s">
        <v>556</v>
      </c>
      <c r="F520" s="460">
        <f t="shared" si="49"/>
        <v>748.62</v>
      </c>
      <c r="G520" s="430">
        <f t="shared" si="50"/>
        <v>748.62</v>
      </c>
      <c r="H520" s="460">
        <v>748.62</v>
      </c>
      <c r="I520" s="460">
        <v>0</v>
      </c>
      <c r="J520" s="460">
        <v>0</v>
      </c>
      <c r="K520" s="460">
        <v>0</v>
      </c>
      <c r="L520" s="460">
        <v>543</v>
      </c>
      <c r="M520" s="445">
        <f t="shared" si="53"/>
        <v>0.725334615692875</v>
      </c>
      <c r="N520" s="460">
        <v>518</v>
      </c>
      <c r="O520" s="445">
        <f t="shared" si="51"/>
        <v>1.04826254826255</v>
      </c>
      <c r="P520" s="444">
        <f t="shared" si="52"/>
        <v>25</v>
      </c>
      <c r="Q520" s="463"/>
      <c r="R520" s="453">
        <f t="shared" ref="R520:R583" si="54">F520+G520+H520+L520+M520+N520+O520+P520</f>
        <v>3333.63359716396</v>
      </c>
    </row>
    <row r="521" ht="30" hidden="1" customHeight="1" spans="1:18">
      <c r="A521" s="426">
        <v>2060502</v>
      </c>
      <c r="B521" s="427"/>
      <c r="C521" s="427"/>
      <c r="D521" s="427" t="s">
        <v>186</v>
      </c>
      <c r="E521" s="429" t="s">
        <v>575</v>
      </c>
      <c r="F521" s="460">
        <f t="shared" ref="F521:F584" si="55">G521+K521</f>
        <v>0</v>
      </c>
      <c r="G521" s="430">
        <f t="shared" ref="G521:G584" si="56">H521+I521+J521</f>
        <v>0</v>
      </c>
      <c r="H521" s="460">
        <v>0</v>
      </c>
      <c r="I521" s="460">
        <v>0</v>
      </c>
      <c r="J521" s="460">
        <v>0</v>
      </c>
      <c r="K521" s="460">
        <v>0</v>
      </c>
      <c r="L521" s="460">
        <v>0</v>
      </c>
      <c r="M521" s="445">
        <f t="shared" si="53"/>
        <v>0</v>
      </c>
      <c r="N521" s="460">
        <v>0</v>
      </c>
      <c r="O521" s="445">
        <f t="shared" si="51"/>
        <v>0</v>
      </c>
      <c r="P521" s="444">
        <f t="shared" si="52"/>
        <v>0</v>
      </c>
      <c r="Q521" s="463"/>
      <c r="R521" s="453">
        <f t="shared" si="54"/>
        <v>0</v>
      </c>
    </row>
    <row r="522" ht="30" customHeight="1" spans="1:18">
      <c r="A522" s="426">
        <v>2060503</v>
      </c>
      <c r="B522" s="427"/>
      <c r="C522" s="427"/>
      <c r="D522" s="427" t="s">
        <v>188</v>
      </c>
      <c r="E522" s="429" t="s">
        <v>576</v>
      </c>
      <c r="F522" s="460">
        <f t="shared" si="55"/>
        <v>10383</v>
      </c>
      <c r="G522" s="430">
        <f t="shared" si="56"/>
        <v>10383</v>
      </c>
      <c r="H522" s="460">
        <v>10280</v>
      </c>
      <c r="I522" s="460">
        <v>0</v>
      </c>
      <c r="J522" s="460">
        <v>103</v>
      </c>
      <c r="K522" s="460">
        <v>0</v>
      </c>
      <c r="L522" s="460">
        <v>14405</v>
      </c>
      <c r="M522" s="445">
        <f t="shared" si="53"/>
        <v>1.38736396031975</v>
      </c>
      <c r="N522" s="460">
        <v>6523</v>
      </c>
      <c r="O522" s="445">
        <f t="shared" si="51"/>
        <v>2.20833972098728</v>
      </c>
      <c r="P522" s="444">
        <f t="shared" si="52"/>
        <v>7882</v>
      </c>
      <c r="Q522" s="463"/>
      <c r="R522" s="453">
        <f t="shared" si="54"/>
        <v>59859.5957036813</v>
      </c>
    </row>
    <row r="523" ht="30" customHeight="1" spans="1:18">
      <c r="A523" s="426">
        <v>2060599</v>
      </c>
      <c r="B523" s="427"/>
      <c r="C523" s="427"/>
      <c r="D523" s="427" t="s">
        <v>204</v>
      </c>
      <c r="E523" s="429" t="s">
        <v>577</v>
      </c>
      <c r="F523" s="460">
        <f t="shared" si="55"/>
        <v>133</v>
      </c>
      <c r="G523" s="430">
        <f t="shared" si="56"/>
        <v>133</v>
      </c>
      <c r="H523" s="460">
        <v>133</v>
      </c>
      <c r="I523" s="460">
        <v>0</v>
      </c>
      <c r="J523" s="460">
        <v>0</v>
      </c>
      <c r="K523" s="460">
        <v>0</v>
      </c>
      <c r="L523" s="460">
        <v>0</v>
      </c>
      <c r="M523" s="445">
        <f t="shared" si="53"/>
        <v>0</v>
      </c>
      <c r="N523" s="460">
        <v>512</v>
      </c>
      <c r="O523" s="445">
        <f t="shared" si="51"/>
        <v>0</v>
      </c>
      <c r="P523" s="444">
        <f t="shared" si="52"/>
        <v>-512</v>
      </c>
      <c r="Q523" s="463"/>
      <c r="R523" s="453">
        <f t="shared" si="54"/>
        <v>399</v>
      </c>
    </row>
    <row r="524" ht="30" customHeight="1" spans="1:18">
      <c r="A524" s="426">
        <v>20606</v>
      </c>
      <c r="B524" s="427" t="s">
        <v>93</v>
      </c>
      <c r="C524" s="427" t="s">
        <v>194</v>
      </c>
      <c r="D524" s="428"/>
      <c r="E524" s="429" t="s">
        <v>578</v>
      </c>
      <c r="F524" s="460">
        <f t="shared" si="55"/>
        <v>4720.41</v>
      </c>
      <c r="G524" s="430">
        <f t="shared" si="56"/>
        <v>4720.41</v>
      </c>
      <c r="H524" s="460">
        <v>4708.41</v>
      </c>
      <c r="I524" s="460">
        <v>0</v>
      </c>
      <c r="J524" s="460">
        <v>12</v>
      </c>
      <c r="K524" s="460">
        <v>0</v>
      </c>
      <c r="L524" s="460">
        <v>3996</v>
      </c>
      <c r="M524" s="445">
        <f t="shared" si="53"/>
        <v>0.846536635588858</v>
      </c>
      <c r="N524" s="460">
        <v>7242</v>
      </c>
      <c r="O524" s="445">
        <f t="shared" si="51"/>
        <v>0.551781275890638</v>
      </c>
      <c r="P524" s="444">
        <f t="shared" si="52"/>
        <v>-3246</v>
      </c>
      <c r="Q524" s="463"/>
      <c r="R524" s="453">
        <f t="shared" si="54"/>
        <v>22142.6283179115</v>
      </c>
    </row>
    <row r="525" ht="30" customHeight="1" spans="1:18">
      <c r="A525" s="426">
        <v>2060601</v>
      </c>
      <c r="B525" s="427"/>
      <c r="C525" s="427"/>
      <c r="D525" s="427" t="s">
        <v>183</v>
      </c>
      <c r="E525" s="429" t="s">
        <v>579</v>
      </c>
      <c r="F525" s="460">
        <f t="shared" si="55"/>
        <v>3759.41</v>
      </c>
      <c r="G525" s="430">
        <f t="shared" si="56"/>
        <v>3759.41</v>
      </c>
      <c r="H525" s="460">
        <v>3759.41</v>
      </c>
      <c r="I525" s="460">
        <v>0</v>
      </c>
      <c r="J525" s="460">
        <v>0</v>
      </c>
      <c r="K525" s="460">
        <v>0</v>
      </c>
      <c r="L525" s="460">
        <v>3159</v>
      </c>
      <c r="M525" s="445">
        <f t="shared" si="53"/>
        <v>0.840291428708228</v>
      </c>
      <c r="N525" s="460">
        <v>3116</v>
      </c>
      <c r="O525" s="445">
        <f t="shared" si="51"/>
        <v>1.01379974326059</v>
      </c>
      <c r="P525" s="444">
        <f t="shared" si="52"/>
        <v>43</v>
      </c>
      <c r="Q525" s="463"/>
      <c r="R525" s="453">
        <f t="shared" si="54"/>
        <v>17598.084091172</v>
      </c>
    </row>
    <row r="526" ht="30" customHeight="1" spans="1:18">
      <c r="A526" s="426">
        <v>2060602</v>
      </c>
      <c r="B526" s="427"/>
      <c r="C526" s="427"/>
      <c r="D526" s="427" t="s">
        <v>186</v>
      </c>
      <c r="E526" s="429" t="s">
        <v>580</v>
      </c>
      <c r="F526" s="460">
        <f t="shared" si="55"/>
        <v>961</v>
      </c>
      <c r="G526" s="430">
        <f t="shared" si="56"/>
        <v>961</v>
      </c>
      <c r="H526" s="460">
        <v>949</v>
      </c>
      <c r="I526" s="460">
        <v>0</v>
      </c>
      <c r="J526" s="460">
        <v>12</v>
      </c>
      <c r="K526" s="460">
        <v>0</v>
      </c>
      <c r="L526" s="460">
        <v>806</v>
      </c>
      <c r="M526" s="445">
        <f t="shared" si="53"/>
        <v>0.838709677419355</v>
      </c>
      <c r="N526" s="460">
        <v>1193</v>
      </c>
      <c r="O526" s="445">
        <f t="shared" si="51"/>
        <v>0.675607711651299</v>
      </c>
      <c r="P526" s="444">
        <f t="shared" si="52"/>
        <v>-387</v>
      </c>
      <c r="Q526" s="463"/>
      <c r="R526" s="453">
        <f t="shared" si="54"/>
        <v>4484.51431738907</v>
      </c>
    </row>
    <row r="527" ht="30" hidden="1" customHeight="1" spans="1:18">
      <c r="A527" s="426">
        <v>2060603</v>
      </c>
      <c r="B527" s="427"/>
      <c r="C527" s="427"/>
      <c r="D527" s="427" t="s">
        <v>188</v>
      </c>
      <c r="E527" s="429" t="s">
        <v>581</v>
      </c>
      <c r="F527" s="460">
        <f t="shared" si="55"/>
        <v>0</v>
      </c>
      <c r="G527" s="430">
        <f t="shared" si="56"/>
        <v>0</v>
      </c>
      <c r="H527" s="460">
        <v>0</v>
      </c>
      <c r="I527" s="460">
        <v>0</v>
      </c>
      <c r="J527" s="460">
        <v>0</v>
      </c>
      <c r="K527" s="460">
        <v>0</v>
      </c>
      <c r="L527" s="460">
        <v>0</v>
      </c>
      <c r="M527" s="445">
        <f t="shared" si="53"/>
        <v>0</v>
      </c>
      <c r="N527" s="460">
        <v>0</v>
      </c>
      <c r="O527" s="445">
        <f t="shared" si="51"/>
        <v>0</v>
      </c>
      <c r="P527" s="444">
        <f t="shared" si="52"/>
        <v>0</v>
      </c>
      <c r="Q527" s="463"/>
      <c r="R527" s="453">
        <f t="shared" si="54"/>
        <v>0</v>
      </c>
    </row>
    <row r="528" ht="30" customHeight="1" spans="1:18">
      <c r="A528" s="426">
        <v>2060699</v>
      </c>
      <c r="B528" s="427"/>
      <c r="C528" s="427"/>
      <c r="D528" s="427" t="s">
        <v>204</v>
      </c>
      <c r="E528" s="429" t="s">
        <v>582</v>
      </c>
      <c r="F528" s="460">
        <f t="shared" si="55"/>
        <v>0</v>
      </c>
      <c r="G528" s="430">
        <f t="shared" si="56"/>
        <v>0</v>
      </c>
      <c r="H528" s="460">
        <v>0</v>
      </c>
      <c r="I528" s="460">
        <v>0</v>
      </c>
      <c r="J528" s="460">
        <v>0</v>
      </c>
      <c r="K528" s="460">
        <v>0</v>
      </c>
      <c r="L528" s="460">
        <v>31</v>
      </c>
      <c r="M528" s="445">
        <f t="shared" si="53"/>
        <v>0</v>
      </c>
      <c r="N528" s="460">
        <v>2933</v>
      </c>
      <c r="O528" s="445">
        <f t="shared" si="51"/>
        <v>0.0105693828844187</v>
      </c>
      <c r="P528" s="444">
        <f t="shared" si="52"/>
        <v>-2902</v>
      </c>
      <c r="Q528" s="463"/>
      <c r="R528" s="453">
        <f t="shared" si="54"/>
        <v>62.0105693828846</v>
      </c>
    </row>
    <row r="529" ht="30" customHeight="1" spans="1:18">
      <c r="A529" s="426">
        <v>20607</v>
      </c>
      <c r="B529" s="427" t="s">
        <v>93</v>
      </c>
      <c r="C529" s="427" t="s">
        <v>196</v>
      </c>
      <c r="D529" s="428"/>
      <c r="E529" s="429" t="s">
        <v>583</v>
      </c>
      <c r="F529" s="460">
        <f t="shared" si="55"/>
        <v>6283.89</v>
      </c>
      <c r="G529" s="430">
        <f t="shared" si="56"/>
        <v>6283.89</v>
      </c>
      <c r="H529" s="460">
        <v>5398.11</v>
      </c>
      <c r="I529" s="460">
        <v>779</v>
      </c>
      <c r="J529" s="460">
        <v>106.78</v>
      </c>
      <c r="K529" s="460">
        <v>0</v>
      </c>
      <c r="L529" s="460">
        <v>4690</v>
      </c>
      <c r="M529" s="445">
        <f t="shared" si="53"/>
        <v>0.746352975624971</v>
      </c>
      <c r="N529" s="460">
        <v>3582</v>
      </c>
      <c r="O529" s="445">
        <f t="shared" ref="O529:O592" si="57">IF(N529=0,0,L529/N529)</f>
        <v>1.30932439977666</v>
      </c>
      <c r="P529" s="444">
        <f t="shared" ref="P529:P592" si="58">L529-N529</f>
        <v>1108</v>
      </c>
      <c r="Q529" s="463"/>
      <c r="R529" s="453">
        <f t="shared" si="54"/>
        <v>27347.9456773754</v>
      </c>
    </row>
    <row r="530" ht="30" customHeight="1" spans="1:18">
      <c r="A530" s="426">
        <v>2060701</v>
      </c>
      <c r="B530" s="427"/>
      <c r="C530" s="427"/>
      <c r="D530" s="427" t="s">
        <v>183</v>
      </c>
      <c r="E530" s="429" t="s">
        <v>556</v>
      </c>
      <c r="F530" s="460">
        <f t="shared" si="55"/>
        <v>1917.89</v>
      </c>
      <c r="G530" s="430">
        <f t="shared" si="56"/>
        <v>1917.89</v>
      </c>
      <c r="H530" s="460">
        <v>1811.11</v>
      </c>
      <c r="I530" s="460">
        <v>0</v>
      </c>
      <c r="J530" s="460">
        <v>106.78</v>
      </c>
      <c r="K530" s="460">
        <v>0</v>
      </c>
      <c r="L530" s="460">
        <v>1730</v>
      </c>
      <c r="M530" s="445">
        <f t="shared" si="53"/>
        <v>0.902032963308636</v>
      </c>
      <c r="N530" s="460">
        <v>1524</v>
      </c>
      <c r="O530" s="445">
        <f t="shared" si="57"/>
        <v>1.13517060367454</v>
      </c>
      <c r="P530" s="444">
        <f t="shared" si="58"/>
        <v>206</v>
      </c>
      <c r="Q530" s="463"/>
      <c r="R530" s="453">
        <f t="shared" si="54"/>
        <v>9108.92720356698</v>
      </c>
    </row>
    <row r="531" ht="30" customHeight="1" spans="1:18">
      <c r="A531" s="426">
        <v>2060702</v>
      </c>
      <c r="B531" s="427"/>
      <c r="C531" s="427"/>
      <c r="D531" s="427" t="s">
        <v>186</v>
      </c>
      <c r="E531" s="429" t="s">
        <v>584</v>
      </c>
      <c r="F531" s="460">
        <f t="shared" si="55"/>
        <v>2256</v>
      </c>
      <c r="G531" s="430">
        <f t="shared" si="56"/>
        <v>2256</v>
      </c>
      <c r="H531" s="460">
        <v>2256</v>
      </c>
      <c r="I531" s="460">
        <v>0</v>
      </c>
      <c r="J531" s="460">
        <v>0</v>
      </c>
      <c r="K531" s="460">
        <v>0</v>
      </c>
      <c r="L531" s="460">
        <v>1114</v>
      </c>
      <c r="M531" s="445">
        <f t="shared" si="53"/>
        <v>0.493794326241135</v>
      </c>
      <c r="N531" s="460">
        <v>1635</v>
      </c>
      <c r="O531" s="445">
        <f t="shared" si="57"/>
        <v>0.681345565749235</v>
      </c>
      <c r="P531" s="444">
        <f t="shared" si="58"/>
        <v>-521</v>
      </c>
      <c r="Q531" s="463"/>
      <c r="R531" s="453">
        <f t="shared" si="54"/>
        <v>8997.17513989199</v>
      </c>
    </row>
    <row r="532" ht="30" customHeight="1" spans="1:18">
      <c r="A532" s="426">
        <v>2060703</v>
      </c>
      <c r="B532" s="427"/>
      <c r="C532" s="427"/>
      <c r="D532" s="427" t="s">
        <v>188</v>
      </c>
      <c r="E532" s="429" t="s">
        <v>585</v>
      </c>
      <c r="F532" s="460">
        <f t="shared" si="55"/>
        <v>324</v>
      </c>
      <c r="G532" s="430">
        <f t="shared" si="56"/>
        <v>324</v>
      </c>
      <c r="H532" s="460">
        <v>324</v>
      </c>
      <c r="I532" s="460">
        <v>0</v>
      </c>
      <c r="J532" s="460">
        <v>0</v>
      </c>
      <c r="K532" s="460">
        <v>0</v>
      </c>
      <c r="L532" s="460">
        <v>307</v>
      </c>
      <c r="M532" s="445">
        <f t="shared" si="53"/>
        <v>0.947530864197531</v>
      </c>
      <c r="N532" s="460">
        <v>296</v>
      </c>
      <c r="O532" s="445">
        <f t="shared" si="57"/>
        <v>1.03716216216216</v>
      </c>
      <c r="P532" s="444">
        <f t="shared" si="58"/>
        <v>11</v>
      </c>
      <c r="Q532" s="463"/>
      <c r="R532" s="453">
        <f t="shared" si="54"/>
        <v>1587.98469302636</v>
      </c>
    </row>
    <row r="533" ht="30" customHeight="1" spans="1:18">
      <c r="A533" s="426">
        <v>2060704</v>
      </c>
      <c r="B533" s="427"/>
      <c r="C533" s="427"/>
      <c r="D533" s="427" t="s">
        <v>190</v>
      </c>
      <c r="E533" s="429" t="s">
        <v>586</v>
      </c>
      <c r="F533" s="460">
        <f t="shared" si="55"/>
        <v>10</v>
      </c>
      <c r="G533" s="430">
        <f t="shared" si="56"/>
        <v>10</v>
      </c>
      <c r="H533" s="460">
        <v>10</v>
      </c>
      <c r="I533" s="460">
        <v>0</v>
      </c>
      <c r="J533" s="460">
        <v>0</v>
      </c>
      <c r="K533" s="460">
        <v>0</v>
      </c>
      <c r="L533" s="460">
        <v>10</v>
      </c>
      <c r="M533" s="445">
        <f t="shared" si="53"/>
        <v>1</v>
      </c>
      <c r="N533" s="460">
        <v>10</v>
      </c>
      <c r="O533" s="445">
        <f t="shared" si="57"/>
        <v>1</v>
      </c>
      <c r="P533" s="444">
        <f t="shared" si="58"/>
        <v>0</v>
      </c>
      <c r="Q533" s="463"/>
      <c r="R533" s="453">
        <f t="shared" si="54"/>
        <v>52</v>
      </c>
    </row>
    <row r="534" ht="30" customHeight="1" spans="1:18">
      <c r="A534" s="426">
        <v>2060705</v>
      </c>
      <c r="B534" s="427"/>
      <c r="C534" s="427"/>
      <c r="D534" s="427" t="s">
        <v>192</v>
      </c>
      <c r="E534" s="429" t="s">
        <v>587</v>
      </c>
      <c r="F534" s="460">
        <f t="shared" si="55"/>
        <v>1729</v>
      </c>
      <c r="G534" s="430">
        <f t="shared" si="56"/>
        <v>1729</v>
      </c>
      <c r="H534" s="460">
        <v>950</v>
      </c>
      <c r="I534" s="460">
        <v>779</v>
      </c>
      <c r="J534" s="460">
        <v>0</v>
      </c>
      <c r="K534" s="460">
        <v>0</v>
      </c>
      <c r="L534" s="460">
        <v>1529</v>
      </c>
      <c r="M534" s="445">
        <f t="shared" si="53"/>
        <v>0.884326200115674</v>
      </c>
      <c r="N534" s="460">
        <v>31</v>
      </c>
      <c r="O534" s="445">
        <f t="shared" si="57"/>
        <v>49.3225806451613</v>
      </c>
      <c r="P534" s="444">
        <f t="shared" si="58"/>
        <v>1498</v>
      </c>
      <c r="Q534" s="463"/>
      <c r="R534" s="453">
        <f t="shared" si="54"/>
        <v>7516.20690684528</v>
      </c>
    </row>
    <row r="535" ht="30" customHeight="1" spans="1:18">
      <c r="A535" s="426">
        <v>2060799</v>
      </c>
      <c r="B535" s="427"/>
      <c r="C535" s="427"/>
      <c r="D535" s="427" t="s">
        <v>204</v>
      </c>
      <c r="E535" s="429" t="s">
        <v>588</v>
      </c>
      <c r="F535" s="460">
        <f t="shared" si="55"/>
        <v>47</v>
      </c>
      <c r="G535" s="430">
        <f t="shared" si="56"/>
        <v>47</v>
      </c>
      <c r="H535" s="460">
        <v>47</v>
      </c>
      <c r="I535" s="460">
        <v>0</v>
      </c>
      <c r="J535" s="460">
        <v>0</v>
      </c>
      <c r="K535" s="460">
        <v>0</v>
      </c>
      <c r="L535" s="460">
        <v>0</v>
      </c>
      <c r="M535" s="445">
        <f t="shared" si="53"/>
        <v>0</v>
      </c>
      <c r="N535" s="460">
        <v>86</v>
      </c>
      <c r="O535" s="445">
        <f t="shared" si="57"/>
        <v>0</v>
      </c>
      <c r="P535" s="444">
        <f t="shared" si="58"/>
        <v>-86</v>
      </c>
      <c r="Q535" s="463"/>
      <c r="R535" s="453">
        <f t="shared" si="54"/>
        <v>141</v>
      </c>
    </row>
    <row r="536" ht="30" hidden="1" customHeight="1" spans="1:18">
      <c r="A536" s="426">
        <v>20608</v>
      </c>
      <c r="B536" s="427" t="s">
        <v>93</v>
      </c>
      <c r="C536" s="427" t="s">
        <v>198</v>
      </c>
      <c r="D536" s="428"/>
      <c r="E536" s="429" t="s">
        <v>589</v>
      </c>
      <c r="F536" s="460">
        <f t="shared" si="55"/>
        <v>0</v>
      </c>
      <c r="G536" s="430">
        <f t="shared" si="56"/>
        <v>0</v>
      </c>
      <c r="H536" s="460">
        <v>0</v>
      </c>
      <c r="I536" s="460">
        <v>0</v>
      </c>
      <c r="J536" s="460">
        <v>0</v>
      </c>
      <c r="K536" s="460">
        <v>0</v>
      </c>
      <c r="L536" s="460">
        <v>0</v>
      </c>
      <c r="M536" s="445">
        <f t="shared" si="53"/>
        <v>0</v>
      </c>
      <c r="N536" s="460">
        <v>0</v>
      </c>
      <c r="O536" s="445">
        <f t="shared" si="57"/>
        <v>0</v>
      </c>
      <c r="P536" s="444">
        <f t="shared" si="58"/>
        <v>0</v>
      </c>
      <c r="Q536" s="463"/>
      <c r="R536" s="453">
        <f t="shared" si="54"/>
        <v>0</v>
      </c>
    </row>
    <row r="537" ht="30" hidden="1" customHeight="1" spans="1:18">
      <c r="A537" s="426">
        <v>2060801</v>
      </c>
      <c r="B537" s="427"/>
      <c r="C537" s="427"/>
      <c r="D537" s="427" t="s">
        <v>183</v>
      </c>
      <c r="E537" s="429" t="s">
        <v>590</v>
      </c>
      <c r="F537" s="460">
        <f t="shared" si="55"/>
        <v>0</v>
      </c>
      <c r="G537" s="430">
        <f t="shared" si="56"/>
        <v>0</v>
      </c>
      <c r="H537" s="460">
        <v>0</v>
      </c>
      <c r="I537" s="460">
        <v>0</v>
      </c>
      <c r="J537" s="460">
        <v>0</v>
      </c>
      <c r="K537" s="460">
        <v>0</v>
      </c>
      <c r="L537" s="460">
        <v>0</v>
      </c>
      <c r="M537" s="445">
        <f t="shared" si="53"/>
        <v>0</v>
      </c>
      <c r="N537" s="460">
        <v>0</v>
      </c>
      <c r="O537" s="445">
        <f t="shared" si="57"/>
        <v>0</v>
      </c>
      <c r="P537" s="444">
        <f t="shared" si="58"/>
        <v>0</v>
      </c>
      <c r="Q537" s="463"/>
      <c r="R537" s="453">
        <f t="shared" si="54"/>
        <v>0</v>
      </c>
    </row>
    <row r="538" ht="30" hidden="1" customHeight="1" spans="1:18">
      <c r="A538" s="426">
        <v>2060802</v>
      </c>
      <c r="B538" s="427"/>
      <c r="C538" s="427"/>
      <c r="D538" s="427" t="s">
        <v>186</v>
      </c>
      <c r="E538" s="429" t="s">
        <v>591</v>
      </c>
      <c r="F538" s="460">
        <f t="shared" si="55"/>
        <v>0</v>
      </c>
      <c r="G538" s="430">
        <f t="shared" si="56"/>
        <v>0</v>
      </c>
      <c r="H538" s="460">
        <v>0</v>
      </c>
      <c r="I538" s="460">
        <v>0</v>
      </c>
      <c r="J538" s="460">
        <v>0</v>
      </c>
      <c r="K538" s="460">
        <v>0</v>
      </c>
      <c r="L538" s="460">
        <v>0</v>
      </c>
      <c r="M538" s="445">
        <f t="shared" si="53"/>
        <v>0</v>
      </c>
      <c r="N538" s="460">
        <v>0</v>
      </c>
      <c r="O538" s="445">
        <f t="shared" si="57"/>
        <v>0</v>
      </c>
      <c r="P538" s="444">
        <f t="shared" si="58"/>
        <v>0</v>
      </c>
      <c r="Q538" s="463"/>
      <c r="R538" s="453">
        <f t="shared" si="54"/>
        <v>0</v>
      </c>
    </row>
    <row r="539" ht="30" hidden="1" customHeight="1" spans="1:18">
      <c r="A539" s="426">
        <v>2060899</v>
      </c>
      <c r="B539" s="427"/>
      <c r="C539" s="427"/>
      <c r="D539" s="427" t="s">
        <v>204</v>
      </c>
      <c r="E539" s="429" t="s">
        <v>592</v>
      </c>
      <c r="F539" s="460">
        <f t="shared" si="55"/>
        <v>0</v>
      </c>
      <c r="G539" s="430">
        <f t="shared" si="56"/>
        <v>0</v>
      </c>
      <c r="H539" s="460">
        <v>0</v>
      </c>
      <c r="I539" s="460">
        <v>0</v>
      </c>
      <c r="J539" s="460">
        <v>0</v>
      </c>
      <c r="K539" s="460">
        <v>0</v>
      </c>
      <c r="L539" s="460">
        <v>0</v>
      </c>
      <c r="M539" s="445">
        <f t="shared" si="53"/>
        <v>0</v>
      </c>
      <c r="N539" s="460">
        <v>0</v>
      </c>
      <c r="O539" s="445">
        <f t="shared" si="57"/>
        <v>0</v>
      </c>
      <c r="P539" s="444">
        <f t="shared" si="58"/>
        <v>0</v>
      </c>
      <c r="Q539" s="463"/>
      <c r="R539" s="453">
        <f t="shared" si="54"/>
        <v>0</v>
      </c>
    </row>
    <row r="540" ht="30" hidden="1" customHeight="1" spans="1:18">
      <c r="A540" s="426">
        <v>20609</v>
      </c>
      <c r="B540" s="427" t="s">
        <v>93</v>
      </c>
      <c r="C540" s="427" t="s">
        <v>200</v>
      </c>
      <c r="D540" s="428"/>
      <c r="E540" s="429" t="s">
        <v>593</v>
      </c>
      <c r="F540" s="460">
        <f t="shared" si="55"/>
        <v>0</v>
      </c>
      <c r="G540" s="430">
        <f t="shared" si="56"/>
        <v>0</v>
      </c>
      <c r="H540" s="460">
        <v>0</v>
      </c>
      <c r="I540" s="460">
        <v>0</v>
      </c>
      <c r="J540" s="460">
        <v>0</v>
      </c>
      <c r="K540" s="460">
        <v>0</v>
      </c>
      <c r="L540" s="460">
        <v>0</v>
      </c>
      <c r="M540" s="445">
        <f t="shared" si="53"/>
        <v>0</v>
      </c>
      <c r="N540" s="460">
        <v>0</v>
      </c>
      <c r="O540" s="445">
        <f t="shared" si="57"/>
        <v>0</v>
      </c>
      <c r="P540" s="444">
        <f t="shared" si="58"/>
        <v>0</v>
      </c>
      <c r="Q540" s="463"/>
      <c r="R540" s="453">
        <f t="shared" si="54"/>
        <v>0</v>
      </c>
    </row>
    <row r="541" ht="30" hidden="1" customHeight="1" spans="1:18">
      <c r="A541" s="426">
        <v>2060901</v>
      </c>
      <c r="B541" s="427"/>
      <c r="C541" s="427"/>
      <c r="D541" s="427" t="s">
        <v>183</v>
      </c>
      <c r="E541" s="429" t="s">
        <v>594</v>
      </c>
      <c r="F541" s="460">
        <f t="shared" si="55"/>
        <v>0</v>
      </c>
      <c r="G541" s="430">
        <f t="shared" si="56"/>
        <v>0</v>
      </c>
      <c r="H541" s="460">
        <v>0</v>
      </c>
      <c r="I541" s="460">
        <v>0</v>
      </c>
      <c r="J541" s="460">
        <v>0</v>
      </c>
      <c r="K541" s="460">
        <v>0</v>
      </c>
      <c r="L541" s="460">
        <v>0</v>
      </c>
      <c r="M541" s="445">
        <f t="shared" si="53"/>
        <v>0</v>
      </c>
      <c r="N541" s="460">
        <v>0</v>
      </c>
      <c r="O541" s="445">
        <f t="shared" si="57"/>
        <v>0</v>
      </c>
      <c r="P541" s="444">
        <f t="shared" si="58"/>
        <v>0</v>
      </c>
      <c r="Q541" s="463"/>
      <c r="R541" s="453">
        <f t="shared" si="54"/>
        <v>0</v>
      </c>
    </row>
    <row r="542" ht="30" hidden="1" customHeight="1" spans="1:18">
      <c r="A542" s="426">
        <v>2060902</v>
      </c>
      <c r="B542" s="427"/>
      <c r="C542" s="427"/>
      <c r="D542" s="427" t="s">
        <v>186</v>
      </c>
      <c r="E542" s="429" t="s">
        <v>595</v>
      </c>
      <c r="F542" s="460">
        <f t="shared" si="55"/>
        <v>0</v>
      </c>
      <c r="G542" s="430">
        <f t="shared" si="56"/>
        <v>0</v>
      </c>
      <c r="H542" s="460">
        <v>0</v>
      </c>
      <c r="I542" s="460"/>
      <c r="J542" s="460">
        <v>0</v>
      </c>
      <c r="K542" s="460">
        <v>0</v>
      </c>
      <c r="L542" s="460"/>
      <c r="M542" s="445">
        <f t="shared" si="53"/>
        <v>0</v>
      </c>
      <c r="N542" s="460"/>
      <c r="O542" s="445">
        <f t="shared" si="57"/>
        <v>0</v>
      </c>
      <c r="P542" s="444">
        <f t="shared" si="58"/>
        <v>0</v>
      </c>
      <c r="Q542" s="463"/>
      <c r="R542" s="453">
        <f t="shared" si="54"/>
        <v>0</v>
      </c>
    </row>
    <row r="543" ht="30" hidden="1" customHeight="1" spans="1:18">
      <c r="A543" s="426">
        <v>20610</v>
      </c>
      <c r="B543" s="427" t="s">
        <v>93</v>
      </c>
      <c r="C543" s="427" t="s">
        <v>260</v>
      </c>
      <c r="D543" s="428"/>
      <c r="E543" s="429" t="s">
        <v>596</v>
      </c>
      <c r="F543" s="460">
        <f t="shared" si="55"/>
        <v>0</v>
      </c>
      <c r="G543" s="430">
        <f t="shared" si="56"/>
        <v>0</v>
      </c>
      <c r="H543" s="460">
        <v>0</v>
      </c>
      <c r="I543" s="460"/>
      <c r="J543" s="460">
        <v>0</v>
      </c>
      <c r="K543" s="460">
        <v>0</v>
      </c>
      <c r="L543" s="460"/>
      <c r="M543" s="445">
        <f t="shared" si="53"/>
        <v>0</v>
      </c>
      <c r="N543" s="460"/>
      <c r="O543" s="445">
        <f t="shared" si="57"/>
        <v>0</v>
      </c>
      <c r="P543" s="444">
        <f t="shared" si="58"/>
        <v>0</v>
      </c>
      <c r="Q543" s="463"/>
      <c r="R543" s="453">
        <f t="shared" si="54"/>
        <v>0</v>
      </c>
    </row>
    <row r="544" ht="30" hidden="1" customHeight="1" spans="1:18">
      <c r="A544" s="426">
        <v>2061001</v>
      </c>
      <c r="B544" s="427"/>
      <c r="C544" s="427"/>
      <c r="D544" s="427" t="s">
        <v>183</v>
      </c>
      <c r="E544" s="429" t="s">
        <v>597</v>
      </c>
      <c r="F544" s="460">
        <f t="shared" si="55"/>
        <v>0</v>
      </c>
      <c r="G544" s="430">
        <f t="shared" si="56"/>
        <v>0</v>
      </c>
      <c r="H544" s="460">
        <v>0</v>
      </c>
      <c r="I544" s="460"/>
      <c r="J544" s="460">
        <v>0</v>
      </c>
      <c r="K544" s="460">
        <v>0</v>
      </c>
      <c r="L544" s="460"/>
      <c r="M544" s="445">
        <f t="shared" si="53"/>
        <v>0</v>
      </c>
      <c r="N544" s="460"/>
      <c r="O544" s="445">
        <f t="shared" si="57"/>
        <v>0</v>
      </c>
      <c r="P544" s="444">
        <f t="shared" si="58"/>
        <v>0</v>
      </c>
      <c r="Q544" s="463"/>
      <c r="R544" s="453">
        <f t="shared" si="54"/>
        <v>0</v>
      </c>
    </row>
    <row r="545" ht="30" hidden="1" customHeight="1" spans="1:18">
      <c r="A545" s="426">
        <v>2061002</v>
      </c>
      <c r="B545" s="427"/>
      <c r="C545" s="427"/>
      <c r="D545" s="427" t="s">
        <v>186</v>
      </c>
      <c r="E545" s="429" t="s">
        <v>598</v>
      </c>
      <c r="F545" s="460">
        <f t="shared" si="55"/>
        <v>0</v>
      </c>
      <c r="G545" s="430">
        <f t="shared" si="56"/>
        <v>0</v>
      </c>
      <c r="H545" s="460">
        <v>0</v>
      </c>
      <c r="I545" s="460"/>
      <c r="J545" s="460">
        <v>0</v>
      </c>
      <c r="K545" s="460">
        <v>0</v>
      </c>
      <c r="L545" s="460"/>
      <c r="M545" s="445">
        <f t="shared" si="53"/>
        <v>0</v>
      </c>
      <c r="N545" s="460"/>
      <c r="O545" s="445">
        <f t="shared" si="57"/>
        <v>0</v>
      </c>
      <c r="P545" s="444">
        <f t="shared" si="58"/>
        <v>0</v>
      </c>
      <c r="Q545" s="463"/>
      <c r="R545" s="453">
        <f t="shared" si="54"/>
        <v>0</v>
      </c>
    </row>
    <row r="546" ht="30" hidden="1" customHeight="1" spans="1:18">
      <c r="A546" s="426">
        <v>2061003</v>
      </c>
      <c r="B546" s="427"/>
      <c r="C546" s="427"/>
      <c r="D546" s="427" t="s">
        <v>188</v>
      </c>
      <c r="E546" s="429" t="s">
        <v>599</v>
      </c>
      <c r="F546" s="460">
        <f t="shared" si="55"/>
        <v>0</v>
      </c>
      <c r="G546" s="430">
        <f t="shared" si="56"/>
        <v>0</v>
      </c>
      <c r="H546" s="460">
        <v>0</v>
      </c>
      <c r="I546" s="460"/>
      <c r="J546" s="460">
        <v>0</v>
      </c>
      <c r="K546" s="460">
        <v>0</v>
      </c>
      <c r="L546" s="460"/>
      <c r="M546" s="445">
        <f t="shared" si="53"/>
        <v>0</v>
      </c>
      <c r="N546" s="460"/>
      <c r="O546" s="445">
        <f t="shared" si="57"/>
        <v>0</v>
      </c>
      <c r="P546" s="444">
        <f t="shared" si="58"/>
        <v>0</v>
      </c>
      <c r="Q546" s="463"/>
      <c r="R546" s="453">
        <f t="shared" si="54"/>
        <v>0</v>
      </c>
    </row>
    <row r="547" ht="30" hidden="1" customHeight="1" spans="1:18">
      <c r="A547" s="426">
        <v>2061004</v>
      </c>
      <c r="B547" s="427"/>
      <c r="C547" s="427"/>
      <c r="D547" s="427" t="s">
        <v>190</v>
      </c>
      <c r="E547" s="429" t="s">
        <v>600</v>
      </c>
      <c r="F547" s="460">
        <f t="shared" si="55"/>
        <v>0</v>
      </c>
      <c r="G547" s="430">
        <f t="shared" si="56"/>
        <v>0</v>
      </c>
      <c r="H547" s="460">
        <v>0</v>
      </c>
      <c r="I547" s="460"/>
      <c r="J547" s="460">
        <v>0</v>
      </c>
      <c r="K547" s="460">
        <v>0</v>
      </c>
      <c r="L547" s="460"/>
      <c r="M547" s="445">
        <f t="shared" si="53"/>
        <v>0</v>
      </c>
      <c r="N547" s="460"/>
      <c r="O547" s="445">
        <f t="shared" si="57"/>
        <v>0</v>
      </c>
      <c r="P547" s="444">
        <f t="shared" si="58"/>
        <v>0</v>
      </c>
      <c r="Q547" s="463"/>
      <c r="R547" s="453">
        <f t="shared" si="54"/>
        <v>0</v>
      </c>
    </row>
    <row r="548" ht="30" hidden="1" customHeight="1" spans="1:18">
      <c r="A548" s="426">
        <v>2061005</v>
      </c>
      <c r="B548" s="427"/>
      <c r="C548" s="427"/>
      <c r="D548" s="427" t="s">
        <v>192</v>
      </c>
      <c r="E548" s="429" t="s">
        <v>601</v>
      </c>
      <c r="F548" s="460">
        <f t="shared" si="55"/>
        <v>0</v>
      </c>
      <c r="G548" s="430">
        <f t="shared" si="56"/>
        <v>0</v>
      </c>
      <c r="H548" s="460">
        <v>0</v>
      </c>
      <c r="I548" s="460"/>
      <c r="J548" s="460">
        <v>0</v>
      </c>
      <c r="K548" s="460">
        <v>0</v>
      </c>
      <c r="L548" s="460"/>
      <c r="M548" s="445">
        <f t="shared" si="53"/>
        <v>0</v>
      </c>
      <c r="N548" s="460"/>
      <c r="O548" s="445">
        <f t="shared" si="57"/>
        <v>0</v>
      </c>
      <c r="P548" s="444">
        <f t="shared" si="58"/>
        <v>0</v>
      </c>
      <c r="Q548" s="463"/>
      <c r="R548" s="453">
        <f t="shared" si="54"/>
        <v>0</v>
      </c>
    </row>
    <row r="549" ht="30" hidden="1" customHeight="1" spans="1:18">
      <c r="A549" s="426">
        <v>2061099</v>
      </c>
      <c r="B549" s="427"/>
      <c r="C549" s="427"/>
      <c r="D549" s="427" t="s">
        <v>204</v>
      </c>
      <c r="E549" s="429" t="s">
        <v>602</v>
      </c>
      <c r="F549" s="460">
        <f t="shared" si="55"/>
        <v>0</v>
      </c>
      <c r="G549" s="430">
        <f t="shared" si="56"/>
        <v>0</v>
      </c>
      <c r="H549" s="460">
        <v>0</v>
      </c>
      <c r="I549" s="460"/>
      <c r="J549" s="460">
        <v>0</v>
      </c>
      <c r="K549" s="460">
        <v>0</v>
      </c>
      <c r="L549" s="460"/>
      <c r="M549" s="445">
        <f t="shared" si="53"/>
        <v>0</v>
      </c>
      <c r="N549" s="460"/>
      <c r="O549" s="445">
        <f t="shared" si="57"/>
        <v>0</v>
      </c>
      <c r="P549" s="444">
        <f t="shared" si="58"/>
        <v>0</v>
      </c>
      <c r="Q549" s="463"/>
      <c r="R549" s="453">
        <f t="shared" si="54"/>
        <v>0</v>
      </c>
    </row>
    <row r="550" ht="30" customHeight="1" spans="1:18">
      <c r="A550" s="426">
        <v>20699</v>
      </c>
      <c r="B550" s="427" t="s">
        <v>93</v>
      </c>
      <c r="C550" s="427" t="s">
        <v>204</v>
      </c>
      <c r="D550" s="428"/>
      <c r="E550" s="429" t="s">
        <v>603</v>
      </c>
      <c r="F550" s="460">
        <f t="shared" si="55"/>
        <v>6781</v>
      </c>
      <c r="G550" s="430">
        <f t="shared" si="56"/>
        <v>6781</v>
      </c>
      <c r="H550" s="460">
        <v>6781</v>
      </c>
      <c r="I550" s="460">
        <v>0</v>
      </c>
      <c r="J550" s="460">
        <v>0</v>
      </c>
      <c r="K550" s="460">
        <v>0</v>
      </c>
      <c r="L550" s="460">
        <v>1390</v>
      </c>
      <c r="M550" s="445">
        <f t="shared" si="53"/>
        <v>0.204984515558177</v>
      </c>
      <c r="N550" s="460">
        <v>8383</v>
      </c>
      <c r="O550" s="445">
        <f t="shared" si="57"/>
        <v>0.165811761899081</v>
      </c>
      <c r="P550" s="444">
        <f t="shared" si="58"/>
        <v>-6993</v>
      </c>
      <c r="Q550" s="463"/>
      <c r="R550" s="453">
        <f t="shared" si="54"/>
        <v>23123.3707962775</v>
      </c>
    </row>
    <row r="551" ht="30" customHeight="1" spans="1:18">
      <c r="A551" s="426">
        <v>2069901</v>
      </c>
      <c r="B551" s="427"/>
      <c r="C551" s="427"/>
      <c r="D551" s="427" t="s">
        <v>183</v>
      </c>
      <c r="E551" s="429" t="s">
        <v>604</v>
      </c>
      <c r="F551" s="460">
        <f t="shared" si="55"/>
        <v>500</v>
      </c>
      <c r="G551" s="430">
        <f t="shared" si="56"/>
        <v>500</v>
      </c>
      <c r="H551" s="460">
        <v>500</v>
      </c>
      <c r="I551" s="460">
        <v>0</v>
      </c>
      <c r="J551" s="460">
        <v>0</v>
      </c>
      <c r="K551" s="460">
        <v>0</v>
      </c>
      <c r="L551" s="460">
        <v>368</v>
      </c>
      <c r="M551" s="445">
        <f t="shared" si="53"/>
        <v>0.736</v>
      </c>
      <c r="N551" s="460">
        <v>429</v>
      </c>
      <c r="O551" s="445">
        <f t="shared" si="57"/>
        <v>0.857808857808858</v>
      </c>
      <c r="P551" s="444">
        <f t="shared" si="58"/>
        <v>-61</v>
      </c>
      <c r="Q551" s="463"/>
      <c r="R551" s="453">
        <f t="shared" si="54"/>
        <v>2237.59380885781</v>
      </c>
    </row>
    <row r="552" ht="30" hidden="1" customHeight="1" spans="1:18">
      <c r="A552" s="426">
        <v>2069902</v>
      </c>
      <c r="B552" s="427"/>
      <c r="C552" s="427"/>
      <c r="D552" s="427" t="s">
        <v>186</v>
      </c>
      <c r="E552" s="429" t="s">
        <v>605</v>
      </c>
      <c r="F552" s="460">
        <f t="shared" si="55"/>
        <v>0</v>
      </c>
      <c r="G552" s="430">
        <f t="shared" si="56"/>
        <v>0</v>
      </c>
      <c r="H552" s="460">
        <v>0</v>
      </c>
      <c r="I552" s="460">
        <v>0</v>
      </c>
      <c r="J552" s="460">
        <v>0</v>
      </c>
      <c r="K552" s="460">
        <v>0</v>
      </c>
      <c r="L552" s="460">
        <v>0</v>
      </c>
      <c r="M552" s="445">
        <f t="shared" si="53"/>
        <v>0</v>
      </c>
      <c r="N552" s="460">
        <v>0</v>
      </c>
      <c r="O552" s="445">
        <f t="shared" si="57"/>
        <v>0</v>
      </c>
      <c r="P552" s="444">
        <f t="shared" si="58"/>
        <v>0</v>
      </c>
      <c r="Q552" s="463"/>
      <c r="R552" s="453">
        <f t="shared" si="54"/>
        <v>0</v>
      </c>
    </row>
    <row r="553" ht="30" hidden="1" customHeight="1" spans="1:18">
      <c r="A553" s="426">
        <v>2069903</v>
      </c>
      <c r="B553" s="427"/>
      <c r="C553" s="427"/>
      <c r="D553" s="427" t="s">
        <v>188</v>
      </c>
      <c r="E553" s="429" t="s">
        <v>606</v>
      </c>
      <c r="F553" s="460">
        <f t="shared" si="55"/>
        <v>0</v>
      </c>
      <c r="G553" s="430">
        <f t="shared" si="56"/>
        <v>0</v>
      </c>
      <c r="H553" s="460">
        <v>0</v>
      </c>
      <c r="I553" s="460">
        <v>0</v>
      </c>
      <c r="J553" s="460">
        <v>0</v>
      </c>
      <c r="K553" s="460">
        <v>0</v>
      </c>
      <c r="L553" s="460">
        <v>0</v>
      </c>
      <c r="M553" s="445">
        <f t="shared" si="53"/>
        <v>0</v>
      </c>
      <c r="N553" s="460">
        <v>0</v>
      </c>
      <c r="O553" s="445">
        <f t="shared" si="57"/>
        <v>0</v>
      </c>
      <c r="P553" s="444">
        <f t="shared" si="58"/>
        <v>0</v>
      </c>
      <c r="Q553" s="463"/>
      <c r="R553" s="453">
        <f t="shared" si="54"/>
        <v>0</v>
      </c>
    </row>
    <row r="554" ht="30" customHeight="1" spans="1:18">
      <c r="A554" s="426">
        <v>2069999</v>
      </c>
      <c r="B554" s="427"/>
      <c r="C554" s="427"/>
      <c r="D554" s="427" t="s">
        <v>204</v>
      </c>
      <c r="E554" s="429" t="s">
        <v>607</v>
      </c>
      <c r="F554" s="460">
        <f t="shared" si="55"/>
        <v>6281</v>
      </c>
      <c r="G554" s="430">
        <f t="shared" si="56"/>
        <v>6281</v>
      </c>
      <c r="H554" s="460">
        <v>6281</v>
      </c>
      <c r="I554" s="460">
        <v>0</v>
      </c>
      <c r="J554" s="460">
        <v>0</v>
      </c>
      <c r="K554" s="460">
        <v>0</v>
      </c>
      <c r="L554" s="460">
        <v>1022</v>
      </c>
      <c r="M554" s="445">
        <f t="shared" si="53"/>
        <v>0.162712943798758</v>
      </c>
      <c r="N554" s="460">
        <v>7954</v>
      </c>
      <c r="O554" s="445">
        <f t="shared" si="57"/>
        <v>0.128488810661302</v>
      </c>
      <c r="P554" s="444">
        <f t="shared" si="58"/>
        <v>-6932</v>
      </c>
      <c r="Q554" s="463"/>
      <c r="R554" s="453">
        <f t="shared" si="54"/>
        <v>20887.2912017545</v>
      </c>
    </row>
    <row r="555" ht="30" customHeight="1" spans="1:18">
      <c r="A555" s="426">
        <v>207</v>
      </c>
      <c r="B555" s="427" t="s">
        <v>96</v>
      </c>
      <c r="C555" s="428"/>
      <c r="D555" s="428"/>
      <c r="E555" s="429" t="s">
        <v>608</v>
      </c>
      <c r="F555" s="460">
        <f t="shared" si="55"/>
        <v>143183.16</v>
      </c>
      <c r="G555" s="430">
        <f t="shared" si="56"/>
        <v>138927.16</v>
      </c>
      <c r="H555" s="460">
        <v>100146.66</v>
      </c>
      <c r="I555" s="460">
        <v>0</v>
      </c>
      <c r="J555" s="460">
        <v>38780.5</v>
      </c>
      <c r="K555" s="460">
        <v>4256</v>
      </c>
      <c r="L555" s="460">
        <v>97850</v>
      </c>
      <c r="M555" s="445">
        <f t="shared" si="53"/>
        <v>0.683390421052308</v>
      </c>
      <c r="N555" s="460">
        <v>94604</v>
      </c>
      <c r="O555" s="445">
        <f t="shared" si="57"/>
        <v>1.03431144560484</v>
      </c>
      <c r="P555" s="444">
        <f t="shared" si="58"/>
        <v>3246</v>
      </c>
      <c r="Q555" s="463"/>
      <c r="R555" s="453">
        <f t="shared" si="54"/>
        <v>577958.697701867</v>
      </c>
    </row>
    <row r="556" ht="30" customHeight="1" spans="1:18">
      <c r="A556" s="426">
        <v>20701</v>
      </c>
      <c r="B556" s="427" t="s">
        <v>96</v>
      </c>
      <c r="C556" s="427" t="s">
        <v>183</v>
      </c>
      <c r="D556" s="428"/>
      <c r="E556" s="429" t="s">
        <v>609</v>
      </c>
      <c r="F556" s="460">
        <f t="shared" si="55"/>
        <v>25033.71</v>
      </c>
      <c r="G556" s="430">
        <f t="shared" si="56"/>
        <v>24277.71</v>
      </c>
      <c r="H556" s="460">
        <v>24122.23</v>
      </c>
      <c r="I556" s="460">
        <v>0</v>
      </c>
      <c r="J556" s="460">
        <v>155.48</v>
      </c>
      <c r="K556" s="460">
        <v>756</v>
      </c>
      <c r="L556" s="460">
        <v>18376</v>
      </c>
      <c r="M556" s="445">
        <f t="shared" si="53"/>
        <v>0.734050206701284</v>
      </c>
      <c r="N556" s="460">
        <v>18828</v>
      </c>
      <c r="O556" s="445">
        <f t="shared" si="57"/>
        <v>0.975993201614617</v>
      </c>
      <c r="P556" s="444">
        <f t="shared" si="58"/>
        <v>-452</v>
      </c>
      <c r="Q556" s="463"/>
      <c r="R556" s="453">
        <f t="shared" si="54"/>
        <v>110187.360043408</v>
      </c>
    </row>
    <row r="557" ht="30" customHeight="1" spans="1:18">
      <c r="A557" s="426">
        <v>2070101</v>
      </c>
      <c r="B557" s="427"/>
      <c r="C557" s="427"/>
      <c r="D557" s="427" t="s">
        <v>183</v>
      </c>
      <c r="E557" s="429" t="s">
        <v>185</v>
      </c>
      <c r="F557" s="460">
        <f t="shared" si="55"/>
        <v>5517.42</v>
      </c>
      <c r="G557" s="430">
        <f t="shared" si="56"/>
        <v>5517.42</v>
      </c>
      <c r="H557" s="460">
        <v>5478.42</v>
      </c>
      <c r="I557" s="460">
        <v>0</v>
      </c>
      <c r="J557" s="460">
        <v>39</v>
      </c>
      <c r="K557" s="460">
        <v>0</v>
      </c>
      <c r="L557" s="460">
        <v>2974</v>
      </c>
      <c r="M557" s="445">
        <f t="shared" si="53"/>
        <v>0.539020049225906</v>
      </c>
      <c r="N557" s="460">
        <v>2946</v>
      </c>
      <c r="O557" s="445">
        <f t="shared" si="57"/>
        <v>1.00950441276307</v>
      </c>
      <c r="P557" s="444">
        <f t="shared" si="58"/>
        <v>28</v>
      </c>
      <c r="Q557" s="463"/>
      <c r="R557" s="453">
        <f t="shared" si="54"/>
        <v>22462.808524462</v>
      </c>
    </row>
    <row r="558" ht="30" customHeight="1" spans="1:18">
      <c r="A558" s="426">
        <v>2070102</v>
      </c>
      <c r="B558" s="427"/>
      <c r="C558" s="427"/>
      <c r="D558" s="427" t="s">
        <v>186</v>
      </c>
      <c r="E558" s="429" t="s">
        <v>187</v>
      </c>
      <c r="F558" s="460">
        <f t="shared" si="55"/>
        <v>827</v>
      </c>
      <c r="G558" s="430">
        <f t="shared" si="56"/>
        <v>827</v>
      </c>
      <c r="H558" s="460">
        <v>827</v>
      </c>
      <c r="I558" s="460">
        <v>0</v>
      </c>
      <c r="J558" s="460">
        <v>0</v>
      </c>
      <c r="K558" s="460">
        <v>0</v>
      </c>
      <c r="L558" s="460">
        <v>10</v>
      </c>
      <c r="M558" s="445">
        <f t="shared" si="53"/>
        <v>0.0120918984280532</v>
      </c>
      <c r="N558" s="460">
        <v>1</v>
      </c>
      <c r="O558" s="445">
        <f t="shared" si="57"/>
        <v>10</v>
      </c>
      <c r="P558" s="444">
        <f t="shared" si="58"/>
        <v>9</v>
      </c>
      <c r="Q558" s="463"/>
      <c r="R558" s="453">
        <f t="shared" si="54"/>
        <v>2511.01209189843</v>
      </c>
    </row>
    <row r="559" ht="30" hidden="1" customHeight="1" spans="1:18">
      <c r="A559" s="426">
        <v>2070103</v>
      </c>
      <c r="B559" s="427"/>
      <c r="C559" s="427"/>
      <c r="D559" s="427" t="s">
        <v>188</v>
      </c>
      <c r="E559" s="429" t="s">
        <v>189</v>
      </c>
      <c r="F559" s="460">
        <f t="shared" si="55"/>
        <v>0</v>
      </c>
      <c r="G559" s="430">
        <f t="shared" si="56"/>
        <v>0</v>
      </c>
      <c r="H559" s="460">
        <v>0</v>
      </c>
      <c r="I559" s="460">
        <v>0</v>
      </c>
      <c r="J559" s="460">
        <v>0</v>
      </c>
      <c r="K559" s="460">
        <v>0</v>
      </c>
      <c r="L559" s="460">
        <v>0</v>
      </c>
      <c r="M559" s="445">
        <f t="shared" si="53"/>
        <v>0</v>
      </c>
      <c r="N559" s="460">
        <v>0</v>
      </c>
      <c r="O559" s="445">
        <f t="shared" si="57"/>
        <v>0</v>
      </c>
      <c r="P559" s="444">
        <f t="shared" si="58"/>
        <v>0</v>
      </c>
      <c r="Q559" s="463"/>
      <c r="R559" s="453">
        <f t="shared" si="54"/>
        <v>0</v>
      </c>
    </row>
    <row r="560" ht="30" customHeight="1" spans="1:18">
      <c r="A560" s="426">
        <v>2070104</v>
      </c>
      <c r="B560" s="427"/>
      <c r="C560" s="427"/>
      <c r="D560" s="427" t="s">
        <v>190</v>
      </c>
      <c r="E560" s="429" t="s">
        <v>610</v>
      </c>
      <c r="F560" s="460">
        <f t="shared" si="55"/>
        <v>3004.05</v>
      </c>
      <c r="G560" s="430">
        <f t="shared" si="56"/>
        <v>3004.05</v>
      </c>
      <c r="H560" s="460">
        <v>3004.05</v>
      </c>
      <c r="I560" s="460">
        <v>0</v>
      </c>
      <c r="J560" s="460">
        <v>0</v>
      </c>
      <c r="K560" s="460">
        <v>0</v>
      </c>
      <c r="L560" s="460">
        <v>1992</v>
      </c>
      <c r="M560" s="445">
        <f t="shared" si="53"/>
        <v>0.663104808508513</v>
      </c>
      <c r="N560" s="460">
        <v>2568</v>
      </c>
      <c r="O560" s="445">
        <f t="shared" si="57"/>
        <v>0.775700934579439</v>
      </c>
      <c r="P560" s="444">
        <f t="shared" si="58"/>
        <v>-576</v>
      </c>
      <c r="Q560" s="463"/>
      <c r="R560" s="453">
        <f t="shared" si="54"/>
        <v>12997.5888057431</v>
      </c>
    </row>
    <row r="561" ht="30" hidden="1" customHeight="1" spans="1:18">
      <c r="A561" s="426">
        <v>2070105</v>
      </c>
      <c r="B561" s="427"/>
      <c r="C561" s="427"/>
      <c r="D561" s="427" t="s">
        <v>192</v>
      </c>
      <c r="E561" s="429" t="s">
        <v>611</v>
      </c>
      <c r="F561" s="460">
        <f t="shared" si="55"/>
        <v>0</v>
      </c>
      <c r="G561" s="430">
        <f t="shared" si="56"/>
        <v>0</v>
      </c>
      <c r="H561" s="460">
        <v>0</v>
      </c>
      <c r="I561" s="460">
        <v>0</v>
      </c>
      <c r="J561" s="460">
        <v>0</v>
      </c>
      <c r="K561" s="460">
        <v>0</v>
      </c>
      <c r="L561" s="460">
        <v>0</v>
      </c>
      <c r="M561" s="445">
        <f t="shared" si="53"/>
        <v>0</v>
      </c>
      <c r="N561" s="460">
        <v>0</v>
      </c>
      <c r="O561" s="445">
        <f t="shared" si="57"/>
        <v>0</v>
      </c>
      <c r="P561" s="444">
        <f t="shared" si="58"/>
        <v>0</v>
      </c>
      <c r="Q561" s="463"/>
      <c r="R561" s="453">
        <f t="shared" si="54"/>
        <v>0</v>
      </c>
    </row>
    <row r="562" ht="30" hidden="1" customHeight="1" spans="1:18">
      <c r="A562" s="426">
        <v>2070106</v>
      </c>
      <c r="B562" s="427"/>
      <c r="C562" s="427"/>
      <c r="D562" s="427" t="s">
        <v>194</v>
      </c>
      <c r="E562" s="429" t="s">
        <v>612</v>
      </c>
      <c r="F562" s="460">
        <f t="shared" si="55"/>
        <v>0</v>
      </c>
      <c r="G562" s="430">
        <f t="shared" si="56"/>
        <v>0</v>
      </c>
      <c r="H562" s="460">
        <v>0</v>
      </c>
      <c r="I562" s="460">
        <v>0</v>
      </c>
      <c r="J562" s="460">
        <v>0</v>
      </c>
      <c r="K562" s="460">
        <v>0</v>
      </c>
      <c r="L562" s="460">
        <v>0</v>
      </c>
      <c r="M562" s="445">
        <f t="shared" si="53"/>
        <v>0</v>
      </c>
      <c r="N562" s="460">
        <v>0</v>
      </c>
      <c r="O562" s="445">
        <f t="shared" si="57"/>
        <v>0</v>
      </c>
      <c r="P562" s="444">
        <f t="shared" si="58"/>
        <v>0</v>
      </c>
      <c r="Q562" s="463"/>
      <c r="R562" s="453">
        <f t="shared" si="54"/>
        <v>0</v>
      </c>
    </row>
    <row r="563" ht="30" customHeight="1" spans="1:18">
      <c r="A563" s="426">
        <v>2070107</v>
      </c>
      <c r="B563" s="427"/>
      <c r="C563" s="427"/>
      <c r="D563" s="427" t="s">
        <v>196</v>
      </c>
      <c r="E563" s="429" t="s">
        <v>613</v>
      </c>
      <c r="F563" s="460">
        <f t="shared" si="55"/>
        <v>4860.98</v>
      </c>
      <c r="G563" s="430">
        <f t="shared" si="56"/>
        <v>4860.98</v>
      </c>
      <c r="H563" s="460">
        <v>4860.98</v>
      </c>
      <c r="I563" s="460">
        <v>0</v>
      </c>
      <c r="J563" s="460">
        <v>0</v>
      </c>
      <c r="K563" s="460">
        <v>0</v>
      </c>
      <c r="L563" s="460">
        <v>5913</v>
      </c>
      <c r="M563" s="445">
        <f t="shared" si="53"/>
        <v>1.21642138005094</v>
      </c>
      <c r="N563" s="460">
        <v>4926</v>
      </c>
      <c r="O563" s="445">
        <f t="shared" si="57"/>
        <v>1.20036540803898</v>
      </c>
      <c r="P563" s="444">
        <f t="shared" si="58"/>
        <v>987</v>
      </c>
      <c r="Q563" s="463"/>
      <c r="R563" s="453">
        <f t="shared" si="54"/>
        <v>26411.3567867881</v>
      </c>
    </row>
    <row r="564" ht="30" hidden="1" customHeight="1" spans="1:18">
      <c r="A564" s="426">
        <v>2070108</v>
      </c>
      <c r="B564" s="427"/>
      <c r="C564" s="427"/>
      <c r="D564" s="427" t="s">
        <v>198</v>
      </c>
      <c r="E564" s="429" t="s">
        <v>614</v>
      </c>
      <c r="F564" s="460">
        <f t="shared" si="55"/>
        <v>0</v>
      </c>
      <c r="G564" s="430">
        <f t="shared" si="56"/>
        <v>0</v>
      </c>
      <c r="H564" s="460">
        <v>0</v>
      </c>
      <c r="I564" s="460">
        <v>0</v>
      </c>
      <c r="J564" s="460">
        <v>0</v>
      </c>
      <c r="K564" s="460">
        <v>0</v>
      </c>
      <c r="L564" s="460">
        <v>0</v>
      </c>
      <c r="M564" s="445">
        <f t="shared" si="53"/>
        <v>0</v>
      </c>
      <c r="N564" s="460">
        <v>0</v>
      </c>
      <c r="O564" s="445">
        <f t="shared" si="57"/>
        <v>0</v>
      </c>
      <c r="P564" s="444">
        <f t="shared" si="58"/>
        <v>0</v>
      </c>
      <c r="Q564" s="463"/>
      <c r="R564" s="453">
        <f t="shared" si="54"/>
        <v>0</v>
      </c>
    </row>
    <row r="565" ht="30" customHeight="1" spans="1:18">
      <c r="A565" s="426">
        <v>2070109</v>
      </c>
      <c r="B565" s="427"/>
      <c r="C565" s="427"/>
      <c r="D565" s="427" t="s">
        <v>200</v>
      </c>
      <c r="E565" s="429" t="s">
        <v>615</v>
      </c>
      <c r="F565" s="460">
        <f t="shared" si="55"/>
        <v>1444.59</v>
      </c>
      <c r="G565" s="430">
        <f t="shared" si="56"/>
        <v>1444.59</v>
      </c>
      <c r="H565" s="460">
        <v>1444.59</v>
      </c>
      <c r="I565" s="460">
        <v>0</v>
      </c>
      <c r="J565" s="460">
        <v>0</v>
      </c>
      <c r="K565" s="460">
        <v>0</v>
      </c>
      <c r="L565" s="460">
        <v>1295</v>
      </c>
      <c r="M565" s="445">
        <f t="shared" si="53"/>
        <v>0.896448127150264</v>
      </c>
      <c r="N565" s="460">
        <v>1037</v>
      </c>
      <c r="O565" s="445">
        <f t="shared" si="57"/>
        <v>1.24879459980714</v>
      </c>
      <c r="P565" s="444">
        <f t="shared" si="58"/>
        <v>258</v>
      </c>
      <c r="Q565" s="463"/>
      <c r="R565" s="453">
        <f t="shared" si="54"/>
        <v>6925.91524272696</v>
      </c>
    </row>
    <row r="566" ht="30" customHeight="1" spans="1:18">
      <c r="A566" s="426">
        <v>2070110</v>
      </c>
      <c r="B566" s="427"/>
      <c r="C566" s="427"/>
      <c r="D566" s="427" t="s">
        <v>260</v>
      </c>
      <c r="E566" s="429" t="s">
        <v>616</v>
      </c>
      <c r="F566" s="460">
        <f t="shared" si="55"/>
        <v>353</v>
      </c>
      <c r="G566" s="430">
        <f t="shared" si="56"/>
        <v>353</v>
      </c>
      <c r="H566" s="460">
        <v>340</v>
      </c>
      <c r="I566" s="460">
        <v>0</v>
      </c>
      <c r="J566" s="460">
        <v>13</v>
      </c>
      <c r="K566" s="460">
        <v>0</v>
      </c>
      <c r="L566" s="460">
        <v>930</v>
      </c>
      <c r="M566" s="445">
        <f t="shared" si="53"/>
        <v>2.63456090651558</v>
      </c>
      <c r="N566" s="460">
        <v>943</v>
      </c>
      <c r="O566" s="445">
        <f t="shared" si="57"/>
        <v>0.986214209968187</v>
      </c>
      <c r="P566" s="444">
        <f t="shared" si="58"/>
        <v>-13</v>
      </c>
      <c r="Q566" s="463"/>
      <c r="R566" s="453">
        <f t="shared" si="54"/>
        <v>2909.62077511648</v>
      </c>
    </row>
    <row r="567" ht="30" customHeight="1" spans="1:18">
      <c r="A567" s="426">
        <v>2070111</v>
      </c>
      <c r="B567" s="427"/>
      <c r="C567" s="427"/>
      <c r="D567" s="427" t="s">
        <v>269</v>
      </c>
      <c r="E567" s="429" t="s">
        <v>617</v>
      </c>
      <c r="F567" s="460">
        <f t="shared" si="55"/>
        <v>2924.3</v>
      </c>
      <c r="G567" s="430">
        <f t="shared" si="56"/>
        <v>2924.3</v>
      </c>
      <c r="H567" s="460">
        <v>2924.3</v>
      </c>
      <c r="I567" s="460">
        <v>0</v>
      </c>
      <c r="J567" s="460">
        <v>0</v>
      </c>
      <c r="K567" s="460">
        <v>0</v>
      </c>
      <c r="L567" s="460">
        <v>1184</v>
      </c>
      <c r="M567" s="445">
        <f t="shared" si="53"/>
        <v>0.404883219915877</v>
      </c>
      <c r="N567" s="460">
        <v>763</v>
      </c>
      <c r="O567" s="445">
        <f t="shared" si="57"/>
        <v>1.55176933158585</v>
      </c>
      <c r="P567" s="444">
        <f t="shared" si="58"/>
        <v>421</v>
      </c>
      <c r="Q567" s="463"/>
      <c r="R567" s="453">
        <f t="shared" si="54"/>
        <v>11142.8566525515</v>
      </c>
    </row>
    <row r="568" ht="30" hidden="1" customHeight="1" spans="1:18">
      <c r="A568" s="426">
        <v>2070112</v>
      </c>
      <c r="B568" s="427"/>
      <c r="C568" s="427"/>
      <c r="D568" s="427" t="s">
        <v>271</v>
      </c>
      <c r="E568" s="429" t="s">
        <v>618</v>
      </c>
      <c r="F568" s="460">
        <f t="shared" si="55"/>
        <v>0</v>
      </c>
      <c r="G568" s="430">
        <f t="shared" si="56"/>
        <v>0</v>
      </c>
      <c r="H568" s="460">
        <v>0</v>
      </c>
      <c r="I568" s="460">
        <v>0</v>
      </c>
      <c r="J568" s="460">
        <v>0</v>
      </c>
      <c r="K568" s="460">
        <v>0</v>
      </c>
      <c r="L568" s="460">
        <v>0</v>
      </c>
      <c r="M568" s="445">
        <f t="shared" si="53"/>
        <v>0</v>
      </c>
      <c r="N568" s="460">
        <v>0</v>
      </c>
      <c r="O568" s="445">
        <f t="shared" si="57"/>
        <v>0</v>
      </c>
      <c r="P568" s="444">
        <f t="shared" si="58"/>
        <v>0</v>
      </c>
      <c r="Q568" s="463"/>
      <c r="R568" s="453">
        <f t="shared" si="54"/>
        <v>0</v>
      </c>
    </row>
    <row r="569" ht="30" customHeight="1" spans="1:18">
      <c r="A569" s="426">
        <v>2070199</v>
      </c>
      <c r="B569" s="427"/>
      <c r="C569" s="427"/>
      <c r="D569" s="427" t="s">
        <v>204</v>
      </c>
      <c r="E569" s="429" t="s">
        <v>619</v>
      </c>
      <c r="F569" s="460">
        <f t="shared" si="55"/>
        <v>6102.37</v>
      </c>
      <c r="G569" s="430">
        <f t="shared" si="56"/>
        <v>5346.37</v>
      </c>
      <c r="H569" s="460">
        <v>5242.89</v>
      </c>
      <c r="I569" s="460">
        <v>0</v>
      </c>
      <c r="J569" s="460">
        <v>103.48</v>
      </c>
      <c r="K569" s="460">
        <v>756</v>
      </c>
      <c r="L569" s="460">
        <v>4078</v>
      </c>
      <c r="M569" s="445">
        <f t="shared" si="53"/>
        <v>0.668264952797028</v>
      </c>
      <c r="N569" s="460">
        <v>5644</v>
      </c>
      <c r="O569" s="445">
        <f t="shared" si="57"/>
        <v>0.722537207654146</v>
      </c>
      <c r="P569" s="444">
        <f t="shared" si="58"/>
        <v>-1566</v>
      </c>
      <c r="Q569" s="463"/>
      <c r="R569" s="453">
        <f t="shared" si="54"/>
        <v>24849.0208021605</v>
      </c>
    </row>
    <row r="570" ht="30" customHeight="1" spans="1:18">
      <c r="A570" s="426">
        <v>20702</v>
      </c>
      <c r="B570" s="427" t="s">
        <v>96</v>
      </c>
      <c r="C570" s="427" t="s">
        <v>186</v>
      </c>
      <c r="D570" s="428"/>
      <c r="E570" s="429" t="s">
        <v>620</v>
      </c>
      <c r="F570" s="460">
        <f t="shared" si="55"/>
        <v>4142.47</v>
      </c>
      <c r="G570" s="430">
        <f t="shared" si="56"/>
        <v>4142.47</v>
      </c>
      <c r="H570" s="460">
        <v>4142.47</v>
      </c>
      <c r="I570" s="460">
        <v>0</v>
      </c>
      <c r="J570" s="460">
        <v>0</v>
      </c>
      <c r="K570" s="460">
        <v>0</v>
      </c>
      <c r="L570" s="460">
        <v>3106</v>
      </c>
      <c r="M570" s="445">
        <f t="shared" si="53"/>
        <v>0.749794204906734</v>
      </c>
      <c r="N570" s="460">
        <v>3295</v>
      </c>
      <c r="O570" s="445">
        <f t="shared" si="57"/>
        <v>0.942640364188164</v>
      </c>
      <c r="P570" s="444">
        <f t="shared" si="58"/>
        <v>-189</v>
      </c>
      <c r="Q570" s="463"/>
      <c r="R570" s="453">
        <f t="shared" si="54"/>
        <v>18641.1024345691</v>
      </c>
    </row>
    <row r="571" ht="30" hidden="1" customHeight="1" spans="1:18">
      <c r="A571" s="426">
        <v>2070201</v>
      </c>
      <c r="B571" s="427"/>
      <c r="C571" s="427"/>
      <c r="D571" s="427" t="s">
        <v>183</v>
      </c>
      <c r="E571" s="429" t="s">
        <v>185</v>
      </c>
      <c r="F571" s="460">
        <f t="shared" si="55"/>
        <v>0</v>
      </c>
      <c r="G571" s="430">
        <f t="shared" si="56"/>
        <v>0</v>
      </c>
      <c r="H571" s="460">
        <v>0</v>
      </c>
      <c r="I571" s="460">
        <v>0</v>
      </c>
      <c r="J571" s="460">
        <v>0</v>
      </c>
      <c r="K571" s="460">
        <v>0</v>
      </c>
      <c r="L571" s="460">
        <v>0</v>
      </c>
      <c r="M571" s="445">
        <f t="shared" si="53"/>
        <v>0</v>
      </c>
      <c r="N571" s="460">
        <v>0</v>
      </c>
      <c r="O571" s="445">
        <f t="shared" si="57"/>
        <v>0</v>
      </c>
      <c r="P571" s="444">
        <f t="shared" si="58"/>
        <v>0</v>
      </c>
      <c r="Q571" s="463"/>
      <c r="R571" s="453">
        <f t="shared" si="54"/>
        <v>0</v>
      </c>
    </row>
    <row r="572" ht="30" hidden="1" customHeight="1" spans="1:18">
      <c r="A572" s="426">
        <v>2070202</v>
      </c>
      <c r="B572" s="427"/>
      <c r="C572" s="427"/>
      <c r="D572" s="427" t="s">
        <v>186</v>
      </c>
      <c r="E572" s="429" t="s">
        <v>187</v>
      </c>
      <c r="F572" s="460">
        <f t="shared" si="55"/>
        <v>0</v>
      </c>
      <c r="G572" s="430">
        <f t="shared" si="56"/>
        <v>0</v>
      </c>
      <c r="H572" s="460">
        <v>0</v>
      </c>
      <c r="I572" s="460">
        <v>0</v>
      </c>
      <c r="J572" s="460">
        <v>0</v>
      </c>
      <c r="K572" s="460">
        <v>0</v>
      </c>
      <c r="L572" s="460">
        <v>0</v>
      </c>
      <c r="M572" s="445">
        <f t="shared" si="53"/>
        <v>0</v>
      </c>
      <c r="N572" s="460">
        <v>0</v>
      </c>
      <c r="O572" s="445">
        <f t="shared" si="57"/>
        <v>0</v>
      </c>
      <c r="P572" s="444">
        <f t="shared" si="58"/>
        <v>0</v>
      </c>
      <c r="Q572" s="463"/>
      <c r="R572" s="453">
        <f t="shared" si="54"/>
        <v>0</v>
      </c>
    </row>
    <row r="573" ht="30" hidden="1" customHeight="1" spans="1:18">
      <c r="A573" s="426">
        <v>2070203</v>
      </c>
      <c r="B573" s="427"/>
      <c r="C573" s="427"/>
      <c r="D573" s="427" t="s">
        <v>188</v>
      </c>
      <c r="E573" s="429" t="s">
        <v>189</v>
      </c>
      <c r="F573" s="460">
        <f t="shared" si="55"/>
        <v>0</v>
      </c>
      <c r="G573" s="430">
        <f t="shared" si="56"/>
        <v>0</v>
      </c>
      <c r="H573" s="460">
        <v>0</v>
      </c>
      <c r="I573" s="460">
        <v>0</v>
      </c>
      <c r="J573" s="460">
        <v>0</v>
      </c>
      <c r="K573" s="460">
        <v>0</v>
      </c>
      <c r="L573" s="460">
        <v>0</v>
      </c>
      <c r="M573" s="445">
        <f t="shared" si="53"/>
        <v>0</v>
      </c>
      <c r="N573" s="460">
        <v>0</v>
      </c>
      <c r="O573" s="445">
        <f t="shared" si="57"/>
        <v>0</v>
      </c>
      <c r="P573" s="444">
        <f t="shared" si="58"/>
        <v>0</v>
      </c>
      <c r="Q573" s="463"/>
      <c r="R573" s="453">
        <f t="shared" si="54"/>
        <v>0</v>
      </c>
    </row>
    <row r="574" ht="30" customHeight="1" spans="1:18">
      <c r="A574" s="426">
        <v>2070204</v>
      </c>
      <c r="B574" s="427"/>
      <c r="C574" s="427"/>
      <c r="D574" s="427" t="s">
        <v>190</v>
      </c>
      <c r="E574" s="429" t="s">
        <v>621</v>
      </c>
      <c r="F574" s="460">
        <f t="shared" si="55"/>
        <v>1341.36</v>
      </c>
      <c r="G574" s="430">
        <f t="shared" si="56"/>
        <v>1341.36</v>
      </c>
      <c r="H574" s="460">
        <v>1341.36</v>
      </c>
      <c r="I574" s="460">
        <v>0</v>
      </c>
      <c r="J574" s="460">
        <v>0</v>
      </c>
      <c r="K574" s="460">
        <v>0</v>
      </c>
      <c r="L574" s="460">
        <v>602</v>
      </c>
      <c r="M574" s="445">
        <f t="shared" si="53"/>
        <v>0.448798234627542</v>
      </c>
      <c r="N574" s="460">
        <v>968</v>
      </c>
      <c r="O574" s="445">
        <f t="shared" si="57"/>
        <v>0.621900826446281</v>
      </c>
      <c r="P574" s="444">
        <f t="shared" si="58"/>
        <v>-366</v>
      </c>
      <c r="Q574" s="463"/>
      <c r="R574" s="453">
        <f t="shared" si="54"/>
        <v>5229.15069906107</v>
      </c>
    </row>
    <row r="575" ht="30" customHeight="1" spans="1:18">
      <c r="A575" s="426">
        <v>2070205</v>
      </c>
      <c r="B575" s="427"/>
      <c r="C575" s="427"/>
      <c r="D575" s="427" t="s">
        <v>192</v>
      </c>
      <c r="E575" s="429" t="s">
        <v>622</v>
      </c>
      <c r="F575" s="460">
        <f t="shared" si="55"/>
        <v>2801.11</v>
      </c>
      <c r="G575" s="430">
        <f t="shared" si="56"/>
        <v>2801.11</v>
      </c>
      <c r="H575" s="460">
        <v>2801.11</v>
      </c>
      <c r="I575" s="460">
        <v>0</v>
      </c>
      <c r="J575" s="460">
        <v>0</v>
      </c>
      <c r="K575" s="460">
        <v>0</v>
      </c>
      <c r="L575" s="460">
        <v>2504</v>
      </c>
      <c r="M575" s="445">
        <f t="shared" si="53"/>
        <v>0.893931334363877</v>
      </c>
      <c r="N575" s="460">
        <v>2327</v>
      </c>
      <c r="O575" s="445">
        <f t="shared" si="57"/>
        <v>1.07606360120327</v>
      </c>
      <c r="P575" s="444">
        <f t="shared" si="58"/>
        <v>177</v>
      </c>
      <c r="Q575" s="463"/>
      <c r="R575" s="453">
        <f t="shared" si="54"/>
        <v>13413.2999949356</v>
      </c>
    </row>
    <row r="576" ht="30" hidden="1" customHeight="1" spans="1:18">
      <c r="A576" s="426">
        <v>2070206</v>
      </c>
      <c r="B576" s="427"/>
      <c r="C576" s="427"/>
      <c r="D576" s="427" t="s">
        <v>194</v>
      </c>
      <c r="E576" s="429" t="s">
        <v>623</v>
      </c>
      <c r="F576" s="460">
        <f t="shared" si="55"/>
        <v>0</v>
      </c>
      <c r="G576" s="430">
        <f t="shared" si="56"/>
        <v>0</v>
      </c>
      <c r="H576" s="460">
        <v>0</v>
      </c>
      <c r="I576" s="460">
        <v>0</v>
      </c>
      <c r="J576" s="460">
        <v>0</v>
      </c>
      <c r="K576" s="460">
        <v>0</v>
      </c>
      <c r="L576" s="460">
        <v>0</v>
      </c>
      <c r="M576" s="445">
        <f t="shared" si="53"/>
        <v>0</v>
      </c>
      <c r="N576" s="460">
        <v>0</v>
      </c>
      <c r="O576" s="445">
        <f t="shared" si="57"/>
        <v>0</v>
      </c>
      <c r="P576" s="444">
        <f t="shared" si="58"/>
        <v>0</v>
      </c>
      <c r="Q576" s="463"/>
      <c r="R576" s="453">
        <f t="shared" si="54"/>
        <v>0</v>
      </c>
    </row>
    <row r="577" ht="30" hidden="1" customHeight="1" spans="1:18">
      <c r="A577" s="426">
        <v>2070299</v>
      </c>
      <c r="B577" s="427"/>
      <c r="C577" s="427"/>
      <c r="D577" s="427" t="s">
        <v>204</v>
      </c>
      <c r="E577" s="429" t="s">
        <v>624</v>
      </c>
      <c r="F577" s="460">
        <f t="shared" si="55"/>
        <v>0</v>
      </c>
      <c r="G577" s="430">
        <f t="shared" si="56"/>
        <v>0</v>
      </c>
      <c r="H577" s="460">
        <v>0</v>
      </c>
      <c r="I577" s="460">
        <v>0</v>
      </c>
      <c r="J577" s="460">
        <v>0</v>
      </c>
      <c r="K577" s="460">
        <v>0</v>
      </c>
      <c r="L577" s="460">
        <v>0</v>
      </c>
      <c r="M577" s="445">
        <f t="shared" si="53"/>
        <v>0</v>
      </c>
      <c r="N577" s="460">
        <v>0</v>
      </c>
      <c r="O577" s="445">
        <f t="shared" si="57"/>
        <v>0</v>
      </c>
      <c r="P577" s="444">
        <f t="shared" si="58"/>
        <v>0</v>
      </c>
      <c r="Q577" s="463"/>
      <c r="R577" s="453">
        <f t="shared" si="54"/>
        <v>0</v>
      </c>
    </row>
    <row r="578" ht="30" customHeight="1" spans="1:18">
      <c r="A578" s="426">
        <v>20703</v>
      </c>
      <c r="B578" s="427" t="s">
        <v>96</v>
      </c>
      <c r="C578" s="427" t="s">
        <v>188</v>
      </c>
      <c r="D578" s="428"/>
      <c r="E578" s="429" t="s">
        <v>625</v>
      </c>
      <c r="F578" s="460">
        <f t="shared" si="55"/>
        <v>16425.16</v>
      </c>
      <c r="G578" s="430">
        <f t="shared" si="56"/>
        <v>16425.16</v>
      </c>
      <c r="H578" s="460">
        <v>13970.14</v>
      </c>
      <c r="I578" s="460">
        <v>0</v>
      </c>
      <c r="J578" s="460">
        <v>2455.02</v>
      </c>
      <c r="K578" s="460">
        <v>0</v>
      </c>
      <c r="L578" s="460">
        <v>12924</v>
      </c>
      <c r="M578" s="445">
        <f t="shared" si="53"/>
        <v>0.786841650248765</v>
      </c>
      <c r="N578" s="460">
        <v>10453</v>
      </c>
      <c r="O578" s="445">
        <f t="shared" si="57"/>
        <v>1.23639146656462</v>
      </c>
      <c r="P578" s="444">
        <f t="shared" si="58"/>
        <v>2471</v>
      </c>
      <c r="Q578" s="463"/>
      <c r="R578" s="453">
        <f t="shared" si="54"/>
        <v>72670.4832331168</v>
      </c>
    </row>
    <row r="579" ht="30" customHeight="1" spans="1:18">
      <c r="A579" s="426">
        <v>2070301</v>
      </c>
      <c r="B579" s="427"/>
      <c r="C579" s="427"/>
      <c r="D579" s="427" t="s">
        <v>183</v>
      </c>
      <c r="E579" s="429" t="s">
        <v>185</v>
      </c>
      <c r="F579" s="460">
        <f t="shared" si="55"/>
        <v>1231.73</v>
      </c>
      <c r="G579" s="430">
        <f t="shared" si="56"/>
        <v>1231.73</v>
      </c>
      <c r="H579" s="460">
        <v>1231.73</v>
      </c>
      <c r="I579" s="460">
        <v>0</v>
      </c>
      <c r="J579" s="460">
        <v>0</v>
      </c>
      <c r="K579" s="460">
        <v>0</v>
      </c>
      <c r="L579" s="460">
        <v>975</v>
      </c>
      <c r="M579" s="445">
        <f t="shared" si="53"/>
        <v>0.791569580995835</v>
      </c>
      <c r="N579" s="460">
        <v>851</v>
      </c>
      <c r="O579" s="445">
        <f t="shared" si="57"/>
        <v>1.14571092831962</v>
      </c>
      <c r="P579" s="444">
        <f t="shared" si="58"/>
        <v>124</v>
      </c>
      <c r="Q579" s="463"/>
      <c r="R579" s="453">
        <f t="shared" si="54"/>
        <v>5647.12728050932</v>
      </c>
    </row>
    <row r="580" ht="30" hidden="1" customHeight="1" spans="1:18">
      <c r="A580" s="426">
        <v>2070302</v>
      </c>
      <c r="B580" s="427"/>
      <c r="C580" s="427"/>
      <c r="D580" s="427" t="s">
        <v>186</v>
      </c>
      <c r="E580" s="429" t="s">
        <v>187</v>
      </c>
      <c r="F580" s="460">
        <f t="shared" si="55"/>
        <v>0</v>
      </c>
      <c r="G580" s="430">
        <f t="shared" si="56"/>
        <v>0</v>
      </c>
      <c r="H580" s="460">
        <v>0</v>
      </c>
      <c r="I580" s="460">
        <v>0</v>
      </c>
      <c r="J580" s="460">
        <v>0</v>
      </c>
      <c r="K580" s="460">
        <v>0</v>
      </c>
      <c r="L580" s="460">
        <v>0</v>
      </c>
      <c r="M580" s="445">
        <f t="shared" si="53"/>
        <v>0</v>
      </c>
      <c r="N580" s="460">
        <v>6</v>
      </c>
      <c r="O580" s="445">
        <f t="shared" si="57"/>
        <v>0</v>
      </c>
      <c r="P580" s="444">
        <f t="shared" si="58"/>
        <v>-6</v>
      </c>
      <c r="Q580" s="463"/>
      <c r="R580" s="453">
        <f t="shared" si="54"/>
        <v>0</v>
      </c>
    </row>
    <row r="581" ht="30" hidden="1" customHeight="1" spans="1:18">
      <c r="A581" s="426">
        <v>2070303</v>
      </c>
      <c r="B581" s="427"/>
      <c r="C581" s="427"/>
      <c r="D581" s="427" t="s">
        <v>188</v>
      </c>
      <c r="E581" s="429" t="s">
        <v>189</v>
      </c>
      <c r="F581" s="460">
        <f t="shared" si="55"/>
        <v>0</v>
      </c>
      <c r="G581" s="430">
        <f t="shared" si="56"/>
        <v>0</v>
      </c>
      <c r="H581" s="460">
        <v>0</v>
      </c>
      <c r="I581" s="460">
        <v>0</v>
      </c>
      <c r="J581" s="460">
        <v>0</v>
      </c>
      <c r="K581" s="460">
        <v>0</v>
      </c>
      <c r="L581" s="460">
        <v>0</v>
      </c>
      <c r="M581" s="445">
        <f t="shared" si="53"/>
        <v>0</v>
      </c>
      <c r="N581" s="460">
        <v>0</v>
      </c>
      <c r="O581" s="445">
        <f t="shared" si="57"/>
        <v>0</v>
      </c>
      <c r="P581" s="444">
        <f t="shared" si="58"/>
        <v>0</v>
      </c>
      <c r="Q581" s="463"/>
      <c r="R581" s="453">
        <f t="shared" si="54"/>
        <v>0</v>
      </c>
    </row>
    <row r="582" ht="30" customHeight="1" spans="1:18">
      <c r="A582" s="426">
        <v>2070304</v>
      </c>
      <c r="B582" s="427"/>
      <c r="C582" s="427"/>
      <c r="D582" s="427" t="s">
        <v>190</v>
      </c>
      <c r="E582" s="429" t="s">
        <v>626</v>
      </c>
      <c r="F582" s="460">
        <f t="shared" si="55"/>
        <v>6874.56</v>
      </c>
      <c r="G582" s="430">
        <f t="shared" si="56"/>
        <v>6874.56</v>
      </c>
      <c r="H582" s="460">
        <v>5945.01</v>
      </c>
      <c r="I582" s="460">
        <v>0</v>
      </c>
      <c r="J582" s="460">
        <v>929.55</v>
      </c>
      <c r="K582" s="460">
        <v>0</v>
      </c>
      <c r="L582" s="460">
        <v>4875</v>
      </c>
      <c r="M582" s="445">
        <f t="shared" si="53"/>
        <v>0.709136293813713</v>
      </c>
      <c r="N582" s="460">
        <v>3821</v>
      </c>
      <c r="O582" s="445">
        <f t="shared" si="57"/>
        <v>1.27584401989008</v>
      </c>
      <c r="P582" s="444">
        <f t="shared" si="58"/>
        <v>1054</v>
      </c>
      <c r="Q582" s="463"/>
      <c r="R582" s="453">
        <f t="shared" si="54"/>
        <v>29446.1149803137</v>
      </c>
    </row>
    <row r="583" ht="30" customHeight="1" spans="1:18">
      <c r="A583" s="426">
        <v>2070305</v>
      </c>
      <c r="B583" s="427"/>
      <c r="C583" s="427"/>
      <c r="D583" s="427" t="s">
        <v>192</v>
      </c>
      <c r="E583" s="429" t="s">
        <v>627</v>
      </c>
      <c r="F583" s="460">
        <f t="shared" si="55"/>
        <v>0</v>
      </c>
      <c r="G583" s="430">
        <f t="shared" si="56"/>
        <v>0</v>
      </c>
      <c r="H583" s="460">
        <v>0</v>
      </c>
      <c r="I583" s="460">
        <v>0</v>
      </c>
      <c r="J583" s="460">
        <v>0</v>
      </c>
      <c r="K583" s="460">
        <v>0</v>
      </c>
      <c r="L583" s="460">
        <v>669</v>
      </c>
      <c r="M583" s="445">
        <f t="shared" ref="M583:M646" si="59">IF(F583=0,0,L583/F583)</f>
        <v>0</v>
      </c>
      <c r="N583" s="460">
        <v>0</v>
      </c>
      <c r="O583" s="445">
        <f t="shared" si="57"/>
        <v>0</v>
      </c>
      <c r="P583" s="444">
        <f t="shared" si="58"/>
        <v>669</v>
      </c>
      <c r="Q583" s="463"/>
      <c r="R583" s="453">
        <f t="shared" si="54"/>
        <v>1338</v>
      </c>
    </row>
    <row r="584" ht="30" customHeight="1" spans="1:18">
      <c r="A584" s="426">
        <v>2070306</v>
      </c>
      <c r="B584" s="427"/>
      <c r="C584" s="427"/>
      <c r="D584" s="427" t="s">
        <v>194</v>
      </c>
      <c r="E584" s="429" t="s">
        <v>628</v>
      </c>
      <c r="F584" s="460">
        <f t="shared" si="55"/>
        <v>1228</v>
      </c>
      <c r="G584" s="430">
        <f t="shared" si="56"/>
        <v>1228</v>
      </c>
      <c r="H584" s="460">
        <v>1228</v>
      </c>
      <c r="I584" s="460">
        <v>0</v>
      </c>
      <c r="J584" s="460">
        <v>0</v>
      </c>
      <c r="K584" s="460">
        <v>0</v>
      </c>
      <c r="L584" s="460">
        <v>979</v>
      </c>
      <c r="M584" s="445">
        <f t="shared" si="59"/>
        <v>0.797231270358306</v>
      </c>
      <c r="N584" s="460">
        <v>277</v>
      </c>
      <c r="O584" s="445">
        <f t="shared" si="57"/>
        <v>3.53429602888087</v>
      </c>
      <c r="P584" s="444">
        <f t="shared" si="58"/>
        <v>702</v>
      </c>
      <c r="Q584" s="463"/>
      <c r="R584" s="453">
        <f t="shared" ref="R584:R647" si="60">F584+G584+H584+L584+M584+N584+O584+P584</f>
        <v>5646.33152729924</v>
      </c>
    </row>
    <row r="585" ht="30" customHeight="1" spans="1:18">
      <c r="A585" s="426">
        <v>2070307</v>
      </c>
      <c r="B585" s="427"/>
      <c r="C585" s="427"/>
      <c r="D585" s="427" t="s">
        <v>196</v>
      </c>
      <c r="E585" s="429" t="s">
        <v>629</v>
      </c>
      <c r="F585" s="460">
        <f t="shared" ref="F585:F648" si="61">G585+K585</f>
        <v>266</v>
      </c>
      <c r="G585" s="430">
        <f t="shared" ref="G585:G648" si="62">H585+I585+J585</f>
        <v>266</v>
      </c>
      <c r="H585" s="460">
        <v>266</v>
      </c>
      <c r="I585" s="460">
        <v>0</v>
      </c>
      <c r="J585" s="460">
        <v>0</v>
      </c>
      <c r="K585" s="460">
        <v>0</v>
      </c>
      <c r="L585" s="460">
        <v>86</v>
      </c>
      <c r="M585" s="445">
        <f t="shared" si="59"/>
        <v>0.323308270676692</v>
      </c>
      <c r="N585" s="460">
        <v>102</v>
      </c>
      <c r="O585" s="445">
        <f t="shared" si="57"/>
        <v>0.843137254901961</v>
      </c>
      <c r="P585" s="444">
        <f t="shared" si="58"/>
        <v>-16</v>
      </c>
      <c r="Q585" s="463"/>
      <c r="R585" s="453">
        <f t="shared" si="60"/>
        <v>971.166445525579</v>
      </c>
    </row>
    <row r="586" ht="30" customHeight="1" spans="1:18">
      <c r="A586" s="426">
        <v>2070308</v>
      </c>
      <c r="B586" s="427"/>
      <c r="C586" s="427"/>
      <c r="D586" s="427" t="s">
        <v>198</v>
      </c>
      <c r="E586" s="429" t="s">
        <v>630</v>
      </c>
      <c r="F586" s="460">
        <f t="shared" si="61"/>
        <v>856</v>
      </c>
      <c r="G586" s="430">
        <f t="shared" si="62"/>
        <v>856</v>
      </c>
      <c r="H586" s="460">
        <v>856</v>
      </c>
      <c r="I586" s="460">
        <v>0</v>
      </c>
      <c r="J586" s="460">
        <v>0</v>
      </c>
      <c r="K586" s="460">
        <v>0</v>
      </c>
      <c r="L586" s="460">
        <v>530</v>
      </c>
      <c r="M586" s="445">
        <f t="shared" si="59"/>
        <v>0.619158878504673</v>
      </c>
      <c r="N586" s="460">
        <v>711</v>
      </c>
      <c r="O586" s="445">
        <f t="shared" si="57"/>
        <v>0.745428973277075</v>
      </c>
      <c r="P586" s="444">
        <f t="shared" si="58"/>
        <v>-181</v>
      </c>
      <c r="Q586" s="463"/>
      <c r="R586" s="453">
        <f t="shared" si="60"/>
        <v>3629.36458785178</v>
      </c>
    </row>
    <row r="587" ht="30" customHeight="1" spans="1:18">
      <c r="A587" s="426">
        <v>2070309</v>
      </c>
      <c r="B587" s="427"/>
      <c r="C587" s="427"/>
      <c r="D587" s="427" t="s">
        <v>200</v>
      </c>
      <c r="E587" s="429" t="s">
        <v>631</v>
      </c>
      <c r="F587" s="460">
        <f t="shared" si="61"/>
        <v>20</v>
      </c>
      <c r="G587" s="430">
        <f t="shared" si="62"/>
        <v>20</v>
      </c>
      <c r="H587" s="460">
        <v>20</v>
      </c>
      <c r="I587" s="460">
        <v>0</v>
      </c>
      <c r="J587" s="460">
        <v>0</v>
      </c>
      <c r="K587" s="460">
        <v>0</v>
      </c>
      <c r="L587" s="460">
        <v>15</v>
      </c>
      <c r="M587" s="445">
        <f t="shared" si="59"/>
        <v>0.75</v>
      </c>
      <c r="N587" s="460">
        <v>5</v>
      </c>
      <c r="O587" s="445">
        <f t="shared" si="57"/>
        <v>3</v>
      </c>
      <c r="P587" s="444">
        <f t="shared" si="58"/>
        <v>10</v>
      </c>
      <c r="Q587" s="463"/>
      <c r="R587" s="453">
        <f t="shared" si="60"/>
        <v>93.75</v>
      </c>
    </row>
    <row r="588" ht="30" customHeight="1" spans="1:18">
      <c r="A588" s="426">
        <v>2070399</v>
      </c>
      <c r="B588" s="427"/>
      <c r="C588" s="427"/>
      <c r="D588" s="427" t="s">
        <v>204</v>
      </c>
      <c r="E588" s="429" t="s">
        <v>632</v>
      </c>
      <c r="F588" s="460">
        <f t="shared" si="61"/>
        <v>5948.87</v>
      </c>
      <c r="G588" s="430">
        <f t="shared" si="62"/>
        <v>5948.87</v>
      </c>
      <c r="H588" s="460">
        <v>4423.4</v>
      </c>
      <c r="I588" s="460">
        <v>0</v>
      </c>
      <c r="J588" s="460">
        <v>1525.47</v>
      </c>
      <c r="K588" s="460">
        <v>0</v>
      </c>
      <c r="L588" s="460">
        <v>4795</v>
      </c>
      <c r="M588" s="445">
        <f t="shared" si="59"/>
        <v>0.806035431939175</v>
      </c>
      <c r="N588" s="460">
        <v>4680</v>
      </c>
      <c r="O588" s="445">
        <f t="shared" si="57"/>
        <v>1.02457264957265</v>
      </c>
      <c r="P588" s="444">
        <f t="shared" si="58"/>
        <v>115</v>
      </c>
      <c r="Q588" s="463"/>
      <c r="R588" s="453">
        <f t="shared" si="60"/>
        <v>25912.9706080815</v>
      </c>
    </row>
    <row r="589" ht="30" customHeight="1" spans="1:18">
      <c r="A589" s="426">
        <v>20704</v>
      </c>
      <c r="B589" s="427" t="s">
        <v>96</v>
      </c>
      <c r="C589" s="427" t="s">
        <v>190</v>
      </c>
      <c r="D589" s="428"/>
      <c r="E589" s="429" t="s">
        <v>633</v>
      </c>
      <c r="F589" s="460">
        <f t="shared" si="61"/>
        <v>56259.69</v>
      </c>
      <c r="G589" s="430">
        <f t="shared" si="62"/>
        <v>56259.69</v>
      </c>
      <c r="H589" s="460">
        <v>20089.69</v>
      </c>
      <c r="I589" s="460">
        <v>0</v>
      </c>
      <c r="J589" s="460">
        <v>36170</v>
      </c>
      <c r="K589" s="460">
        <v>0</v>
      </c>
      <c r="L589" s="460">
        <v>43287</v>
      </c>
      <c r="M589" s="445">
        <f t="shared" si="59"/>
        <v>0.769414122260539</v>
      </c>
      <c r="N589" s="460">
        <v>43429</v>
      </c>
      <c r="O589" s="445">
        <f t="shared" si="57"/>
        <v>0.996730295424716</v>
      </c>
      <c r="P589" s="444">
        <f t="shared" si="58"/>
        <v>-142</v>
      </c>
      <c r="Q589" s="463"/>
      <c r="R589" s="453">
        <f t="shared" si="60"/>
        <v>219184.836144418</v>
      </c>
    </row>
    <row r="590" ht="30" customHeight="1" spans="1:18">
      <c r="A590" s="426">
        <v>2070401</v>
      </c>
      <c r="B590" s="427"/>
      <c r="C590" s="427"/>
      <c r="D590" s="427" t="s">
        <v>183</v>
      </c>
      <c r="E590" s="429" t="s">
        <v>185</v>
      </c>
      <c r="F590" s="460">
        <f t="shared" si="61"/>
        <v>5120.74</v>
      </c>
      <c r="G590" s="430">
        <f t="shared" si="62"/>
        <v>5120.74</v>
      </c>
      <c r="H590" s="460">
        <v>3950.74</v>
      </c>
      <c r="I590" s="460">
        <v>0</v>
      </c>
      <c r="J590" s="460">
        <v>1170</v>
      </c>
      <c r="K590" s="460">
        <v>0</v>
      </c>
      <c r="L590" s="460">
        <v>6085</v>
      </c>
      <c r="M590" s="445">
        <f t="shared" si="59"/>
        <v>1.18830481531966</v>
      </c>
      <c r="N590" s="460">
        <v>3017</v>
      </c>
      <c r="O590" s="445">
        <f t="shared" si="57"/>
        <v>2.01690420947962</v>
      </c>
      <c r="P590" s="444">
        <f t="shared" si="58"/>
        <v>3068</v>
      </c>
      <c r="Q590" s="463"/>
      <c r="R590" s="453">
        <f t="shared" si="60"/>
        <v>26365.4252090248</v>
      </c>
    </row>
    <row r="591" ht="30" customHeight="1" spans="1:18">
      <c r="A591" s="426">
        <v>2070402</v>
      </c>
      <c r="B591" s="427"/>
      <c r="C591" s="427"/>
      <c r="D591" s="427" t="s">
        <v>186</v>
      </c>
      <c r="E591" s="429" t="s">
        <v>187</v>
      </c>
      <c r="F591" s="460">
        <f t="shared" si="61"/>
        <v>73.61</v>
      </c>
      <c r="G591" s="430">
        <f t="shared" si="62"/>
        <v>73.61</v>
      </c>
      <c r="H591" s="460">
        <v>73.61</v>
      </c>
      <c r="I591" s="460">
        <v>0</v>
      </c>
      <c r="J591" s="460">
        <v>0</v>
      </c>
      <c r="K591" s="460">
        <v>0</v>
      </c>
      <c r="L591" s="460">
        <v>161</v>
      </c>
      <c r="M591" s="445">
        <f t="shared" si="59"/>
        <v>2.18720282570303</v>
      </c>
      <c r="N591" s="460">
        <v>2</v>
      </c>
      <c r="O591" s="445">
        <f t="shared" si="57"/>
        <v>80.5</v>
      </c>
      <c r="P591" s="444">
        <f t="shared" si="58"/>
        <v>159</v>
      </c>
      <c r="Q591" s="463"/>
      <c r="R591" s="453">
        <f t="shared" si="60"/>
        <v>625.517202825703</v>
      </c>
    </row>
    <row r="592" ht="30" customHeight="1" spans="1:18">
      <c r="A592" s="426">
        <v>2070403</v>
      </c>
      <c r="B592" s="427"/>
      <c r="C592" s="427"/>
      <c r="D592" s="427" t="s">
        <v>188</v>
      </c>
      <c r="E592" s="429" t="s">
        <v>189</v>
      </c>
      <c r="F592" s="460">
        <f t="shared" si="61"/>
        <v>111.6</v>
      </c>
      <c r="G592" s="430">
        <f t="shared" si="62"/>
        <v>111.6</v>
      </c>
      <c r="H592" s="460">
        <v>111.6</v>
      </c>
      <c r="I592" s="460">
        <v>0</v>
      </c>
      <c r="J592" s="460">
        <v>0</v>
      </c>
      <c r="K592" s="460">
        <v>0</v>
      </c>
      <c r="L592" s="460">
        <v>86</v>
      </c>
      <c r="M592" s="445">
        <f t="shared" si="59"/>
        <v>0.770609318996416</v>
      </c>
      <c r="N592" s="460">
        <v>85</v>
      </c>
      <c r="O592" s="445">
        <f t="shared" si="57"/>
        <v>1.01176470588235</v>
      </c>
      <c r="P592" s="444">
        <f t="shared" si="58"/>
        <v>1</v>
      </c>
      <c r="Q592" s="463"/>
      <c r="R592" s="453">
        <f t="shared" si="60"/>
        <v>508.582374024879</v>
      </c>
    </row>
    <row r="593" ht="30" customHeight="1" spans="1:18">
      <c r="A593" s="426">
        <v>2070404</v>
      </c>
      <c r="B593" s="427"/>
      <c r="C593" s="427"/>
      <c r="D593" s="427" t="s">
        <v>190</v>
      </c>
      <c r="E593" s="429" t="s">
        <v>634</v>
      </c>
      <c r="F593" s="460">
        <f t="shared" si="61"/>
        <v>4425.43</v>
      </c>
      <c r="G593" s="430">
        <f t="shared" si="62"/>
        <v>4425.43</v>
      </c>
      <c r="H593" s="460">
        <v>4425.43</v>
      </c>
      <c r="I593" s="460">
        <v>0</v>
      </c>
      <c r="J593" s="460">
        <v>0</v>
      </c>
      <c r="K593" s="460">
        <v>0</v>
      </c>
      <c r="L593" s="460">
        <v>3993</v>
      </c>
      <c r="M593" s="445">
        <f t="shared" si="59"/>
        <v>0.902285201664019</v>
      </c>
      <c r="N593" s="460">
        <v>5152</v>
      </c>
      <c r="O593" s="445">
        <f t="shared" ref="O593:O656" si="63">IF(N593=0,0,L593/N593)</f>
        <v>0.775038819875776</v>
      </c>
      <c r="P593" s="444">
        <f t="shared" ref="P593:P656" si="64">L593-N593</f>
        <v>-1159</v>
      </c>
      <c r="Q593" s="463"/>
      <c r="R593" s="453">
        <f t="shared" si="60"/>
        <v>21263.9673240215</v>
      </c>
    </row>
    <row r="594" ht="30" customHeight="1" spans="1:18">
      <c r="A594" s="426">
        <v>2070405</v>
      </c>
      <c r="B594" s="427"/>
      <c r="C594" s="427"/>
      <c r="D594" s="427" t="s">
        <v>192</v>
      </c>
      <c r="E594" s="429" t="s">
        <v>635</v>
      </c>
      <c r="F594" s="460">
        <f t="shared" si="61"/>
        <v>45761.79</v>
      </c>
      <c r="G594" s="430">
        <f t="shared" si="62"/>
        <v>45761.79</v>
      </c>
      <c r="H594" s="460">
        <v>10761.79</v>
      </c>
      <c r="I594" s="460">
        <v>0</v>
      </c>
      <c r="J594" s="460">
        <v>35000</v>
      </c>
      <c r="K594" s="460">
        <v>0</v>
      </c>
      <c r="L594" s="460">
        <v>29206</v>
      </c>
      <c r="M594" s="445">
        <f t="shared" si="59"/>
        <v>0.63821804173307</v>
      </c>
      <c r="N594" s="460">
        <v>24453</v>
      </c>
      <c r="O594" s="445">
        <f t="shared" si="63"/>
        <v>1.1943728785834</v>
      </c>
      <c r="P594" s="444">
        <f t="shared" si="64"/>
        <v>4753</v>
      </c>
      <c r="Q594" s="463"/>
      <c r="R594" s="453">
        <f t="shared" si="60"/>
        <v>160699.20259092</v>
      </c>
    </row>
    <row r="595" ht="30" customHeight="1" spans="1:18">
      <c r="A595" s="426">
        <v>2070406</v>
      </c>
      <c r="B595" s="427"/>
      <c r="C595" s="427"/>
      <c r="D595" s="427" t="s">
        <v>194</v>
      </c>
      <c r="E595" s="429" t="s">
        <v>636</v>
      </c>
      <c r="F595" s="460">
        <f t="shared" si="61"/>
        <v>331.4</v>
      </c>
      <c r="G595" s="430">
        <f t="shared" si="62"/>
        <v>331.4</v>
      </c>
      <c r="H595" s="460">
        <v>331.4</v>
      </c>
      <c r="I595" s="460">
        <v>0</v>
      </c>
      <c r="J595" s="460">
        <v>0</v>
      </c>
      <c r="K595" s="460">
        <v>0</v>
      </c>
      <c r="L595" s="460">
        <v>29</v>
      </c>
      <c r="M595" s="445">
        <f t="shared" si="59"/>
        <v>0.0875075437537719</v>
      </c>
      <c r="N595" s="460">
        <v>8</v>
      </c>
      <c r="O595" s="445">
        <f t="shared" si="63"/>
        <v>3.625</v>
      </c>
      <c r="P595" s="444">
        <f t="shared" si="64"/>
        <v>21</v>
      </c>
      <c r="Q595" s="463"/>
      <c r="R595" s="453">
        <f t="shared" si="60"/>
        <v>1055.91250754375</v>
      </c>
    </row>
    <row r="596" ht="30" hidden="1" customHeight="1" spans="1:18">
      <c r="A596" s="426">
        <v>2070407</v>
      </c>
      <c r="B596" s="427"/>
      <c r="C596" s="427"/>
      <c r="D596" s="427" t="s">
        <v>196</v>
      </c>
      <c r="E596" s="429" t="s">
        <v>637</v>
      </c>
      <c r="F596" s="460">
        <f t="shared" si="61"/>
        <v>0</v>
      </c>
      <c r="G596" s="430">
        <f t="shared" si="62"/>
        <v>0</v>
      </c>
      <c r="H596" s="460">
        <v>0</v>
      </c>
      <c r="I596" s="460"/>
      <c r="J596" s="460">
        <v>0</v>
      </c>
      <c r="K596" s="460">
        <v>0</v>
      </c>
      <c r="L596" s="460">
        <v>0</v>
      </c>
      <c r="M596" s="445">
        <f t="shared" si="59"/>
        <v>0</v>
      </c>
      <c r="N596" s="460"/>
      <c r="O596" s="445">
        <f t="shared" si="63"/>
        <v>0</v>
      </c>
      <c r="P596" s="444">
        <f t="shared" si="64"/>
        <v>0</v>
      </c>
      <c r="Q596" s="463"/>
      <c r="R596" s="453">
        <f t="shared" si="60"/>
        <v>0</v>
      </c>
    </row>
    <row r="597" ht="30" customHeight="1" spans="1:18">
      <c r="A597" s="426">
        <v>2070408</v>
      </c>
      <c r="B597" s="427"/>
      <c r="C597" s="427"/>
      <c r="D597" s="427" t="s">
        <v>198</v>
      </c>
      <c r="E597" s="429" t="s">
        <v>638</v>
      </c>
      <c r="F597" s="460">
        <f t="shared" si="61"/>
        <v>0</v>
      </c>
      <c r="G597" s="430">
        <f t="shared" si="62"/>
        <v>0</v>
      </c>
      <c r="H597" s="460">
        <v>0</v>
      </c>
      <c r="I597" s="460">
        <v>0</v>
      </c>
      <c r="J597" s="460">
        <v>0</v>
      </c>
      <c r="K597" s="460">
        <v>0</v>
      </c>
      <c r="L597" s="460">
        <v>295</v>
      </c>
      <c r="M597" s="445">
        <f t="shared" si="59"/>
        <v>0</v>
      </c>
      <c r="N597" s="460"/>
      <c r="O597" s="445">
        <f t="shared" si="63"/>
        <v>0</v>
      </c>
      <c r="P597" s="444">
        <f t="shared" si="64"/>
        <v>295</v>
      </c>
      <c r="Q597" s="463"/>
      <c r="R597" s="453">
        <f t="shared" si="60"/>
        <v>590</v>
      </c>
    </row>
    <row r="598" ht="30" hidden="1" customHeight="1" spans="1:18">
      <c r="A598" s="426">
        <v>2070409</v>
      </c>
      <c r="B598" s="427"/>
      <c r="C598" s="427"/>
      <c r="D598" s="427" t="s">
        <v>200</v>
      </c>
      <c r="E598" s="429" t="s">
        <v>639</v>
      </c>
      <c r="F598" s="460">
        <f t="shared" si="61"/>
        <v>0</v>
      </c>
      <c r="G598" s="430">
        <f t="shared" si="62"/>
        <v>0</v>
      </c>
      <c r="H598" s="460">
        <v>0</v>
      </c>
      <c r="I598" s="460"/>
      <c r="J598" s="460">
        <v>0</v>
      </c>
      <c r="K598" s="460">
        <v>0</v>
      </c>
      <c r="L598" s="460">
        <v>0</v>
      </c>
      <c r="M598" s="445">
        <f t="shared" si="59"/>
        <v>0</v>
      </c>
      <c r="N598" s="460"/>
      <c r="O598" s="445">
        <f t="shared" si="63"/>
        <v>0</v>
      </c>
      <c r="P598" s="444">
        <f t="shared" si="64"/>
        <v>0</v>
      </c>
      <c r="Q598" s="463"/>
      <c r="R598" s="453">
        <f t="shared" si="60"/>
        <v>0</v>
      </c>
    </row>
    <row r="599" ht="30" customHeight="1" spans="1:18">
      <c r="A599" s="426">
        <v>2070499</v>
      </c>
      <c r="B599" s="427"/>
      <c r="C599" s="427"/>
      <c r="D599" s="427" t="s">
        <v>204</v>
      </c>
      <c r="E599" s="429" t="s">
        <v>640</v>
      </c>
      <c r="F599" s="460">
        <f t="shared" si="61"/>
        <v>435.12</v>
      </c>
      <c r="G599" s="430">
        <f t="shared" si="62"/>
        <v>435.12</v>
      </c>
      <c r="H599" s="460">
        <v>435.12</v>
      </c>
      <c r="I599" s="460">
        <v>0</v>
      </c>
      <c r="J599" s="460">
        <v>0</v>
      </c>
      <c r="K599" s="460">
        <v>0</v>
      </c>
      <c r="L599" s="460">
        <v>3432</v>
      </c>
      <c r="M599" s="445">
        <f t="shared" si="59"/>
        <v>7.88747931605074</v>
      </c>
      <c r="N599" s="460">
        <v>10712</v>
      </c>
      <c r="O599" s="445">
        <f t="shared" si="63"/>
        <v>0.320388349514563</v>
      </c>
      <c r="P599" s="444">
        <f t="shared" si="64"/>
        <v>-7280</v>
      </c>
      <c r="Q599" s="464"/>
      <c r="R599" s="453">
        <f t="shared" si="60"/>
        <v>8177.56786766557</v>
      </c>
    </row>
    <row r="600" ht="30" hidden="1" customHeight="1" spans="1:18">
      <c r="A600" s="426">
        <v>20707</v>
      </c>
      <c r="B600" s="427" t="s">
        <v>96</v>
      </c>
      <c r="C600" s="427" t="s">
        <v>196</v>
      </c>
      <c r="D600" s="428"/>
      <c r="E600" s="429" t="s">
        <v>641</v>
      </c>
      <c r="F600" s="460">
        <f t="shared" si="61"/>
        <v>0</v>
      </c>
      <c r="G600" s="430">
        <f t="shared" si="62"/>
        <v>0</v>
      </c>
      <c r="H600" s="460">
        <v>0</v>
      </c>
      <c r="I600" s="460"/>
      <c r="J600" s="460">
        <v>0</v>
      </c>
      <c r="K600" s="460">
        <v>0</v>
      </c>
      <c r="L600" s="460"/>
      <c r="M600" s="445">
        <f t="shared" si="59"/>
        <v>0</v>
      </c>
      <c r="N600" s="460"/>
      <c r="O600" s="445">
        <f t="shared" si="63"/>
        <v>0</v>
      </c>
      <c r="P600" s="444">
        <f t="shared" si="64"/>
        <v>0</v>
      </c>
      <c r="Q600" s="463"/>
      <c r="R600" s="453">
        <f t="shared" si="60"/>
        <v>0</v>
      </c>
    </row>
    <row r="601" ht="30" hidden="1" customHeight="1" spans="1:18">
      <c r="A601" s="426">
        <v>2070701</v>
      </c>
      <c r="B601" s="427"/>
      <c r="C601" s="427"/>
      <c r="D601" s="427" t="s">
        <v>183</v>
      </c>
      <c r="E601" s="429" t="s">
        <v>642</v>
      </c>
      <c r="F601" s="460">
        <f t="shared" si="61"/>
        <v>0</v>
      </c>
      <c r="G601" s="430">
        <f t="shared" si="62"/>
        <v>0</v>
      </c>
      <c r="H601" s="460">
        <v>0</v>
      </c>
      <c r="I601" s="460"/>
      <c r="J601" s="460">
        <v>0</v>
      </c>
      <c r="K601" s="460">
        <v>0</v>
      </c>
      <c r="L601" s="460"/>
      <c r="M601" s="445">
        <f t="shared" si="59"/>
        <v>0</v>
      </c>
      <c r="N601" s="460"/>
      <c r="O601" s="445">
        <f t="shared" si="63"/>
        <v>0</v>
      </c>
      <c r="P601" s="444">
        <f t="shared" si="64"/>
        <v>0</v>
      </c>
      <c r="Q601" s="463"/>
      <c r="R601" s="453">
        <f t="shared" si="60"/>
        <v>0</v>
      </c>
    </row>
    <row r="602" ht="30" hidden="1" customHeight="1" spans="1:18">
      <c r="A602" s="426">
        <v>2070702</v>
      </c>
      <c r="B602" s="427"/>
      <c r="C602" s="427"/>
      <c r="D602" s="427" t="s">
        <v>186</v>
      </c>
      <c r="E602" s="429" t="s">
        <v>643</v>
      </c>
      <c r="F602" s="460">
        <f t="shared" si="61"/>
        <v>0</v>
      </c>
      <c r="G602" s="430">
        <f t="shared" si="62"/>
        <v>0</v>
      </c>
      <c r="H602" s="460">
        <v>0</v>
      </c>
      <c r="I602" s="460"/>
      <c r="J602" s="460">
        <v>0</v>
      </c>
      <c r="K602" s="460">
        <v>0</v>
      </c>
      <c r="L602" s="460"/>
      <c r="M602" s="445">
        <f t="shared" si="59"/>
        <v>0</v>
      </c>
      <c r="N602" s="460"/>
      <c r="O602" s="445">
        <f t="shared" si="63"/>
        <v>0</v>
      </c>
      <c r="P602" s="444">
        <f t="shared" si="64"/>
        <v>0</v>
      </c>
      <c r="Q602" s="463"/>
      <c r="R602" s="453">
        <f t="shared" si="60"/>
        <v>0</v>
      </c>
    </row>
    <row r="603" ht="30" hidden="1" customHeight="1" spans="1:18">
      <c r="A603" s="426">
        <v>2070703</v>
      </c>
      <c r="B603" s="427"/>
      <c r="C603" s="427"/>
      <c r="D603" s="427" t="s">
        <v>188</v>
      </c>
      <c r="E603" s="429" t="s">
        <v>644</v>
      </c>
      <c r="F603" s="460">
        <f t="shared" si="61"/>
        <v>0</v>
      </c>
      <c r="G603" s="430">
        <f t="shared" si="62"/>
        <v>0</v>
      </c>
      <c r="H603" s="460">
        <v>0</v>
      </c>
      <c r="I603" s="460"/>
      <c r="J603" s="460">
        <v>0</v>
      </c>
      <c r="K603" s="460">
        <v>0</v>
      </c>
      <c r="L603" s="460"/>
      <c r="M603" s="445">
        <f t="shared" si="59"/>
        <v>0</v>
      </c>
      <c r="N603" s="460"/>
      <c r="O603" s="445">
        <f t="shared" si="63"/>
        <v>0</v>
      </c>
      <c r="P603" s="444">
        <f t="shared" si="64"/>
        <v>0</v>
      </c>
      <c r="Q603" s="463"/>
      <c r="R603" s="453">
        <f t="shared" si="60"/>
        <v>0</v>
      </c>
    </row>
    <row r="604" ht="30" hidden="1" customHeight="1" spans="1:18">
      <c r="A604" s="426">
        <v>2070799</v>
      </c>
      <c r="B604" s="427"/>
      <c r="C604" s="427"/>
      <c r="D604" s="427" t="s">
        <v>204</v>
      </c>
      <c r="E604" s="429" t="s">
        <v>645</v>
      </c>
      <c r="F604" s="460">
        <f t="shared" si="61"/>
        <v>0</v>
      </c>
      <c r="G604" s="430">
        <f t="shared" si="62"/>
        <v>0</v>
      </c>
      <c r="H604" s="460">
        <v>0</v>
      </c>
      <c r="I604" s="460"/>
      <c r="J604" s="460">
        <v>0</v>
      </c>
      <c r="K604" s="460">
        <v>0</v>
      </c>
      <c r="L604" s="460"/>
      <c r="M604" s="445">
        <f t="shared" si="59"/>
        <v>0</v>
      </c>
      <c r="N604" s="460"/>
      <c r="O604" s="445">
        <f t="shared" si="63"/>
        <v>0</v>
      </c>
      <c r="P604" s="444">
        <f t="shared" si="64"/>
        <v>0</v>
      </c>
      <c r="Q604" s="463"/>
      <c r="R604" s="453">
        <f t="shared" si="60"/>
        <v>0</v>
      </c>
    </row>
    <row r="605" ht="30" customHeight="1" spans="1:18">
      <c r="A605" s="426">
        <v>20799</v>
      </c>
      <c r="B605" s="427" t="s">
        <v>96</v>
      </c>
      <c r="C605" s="427" t="s">
        <v>204</v>
      </c>
      <c r="D605" s="428"/>
      <c r="E605" s="429" t="s">
        <v>646</v>
      </c>
      <c r="F605" s="460">
        <f t="shared" si="61"/>
        <v>41322.13</v>
      </c>
      <c r="G605" s="430">
        <f t="shared" si="62"/>
        <v>37822.13</v>
      </c>
      <c r="H605" s="460">
        <v>37822.13</v>
      </c>
      <c r="I605" s="460">
        <v>0</v>
      </c>
      <c r="J605" s="460">
        <v>0</v>
      </c>
      <c r="K605" s="460">
        <v>3500</v>
      </c>
      <c r="L605" s="460">
        <v>20157</v>
      </c>
      <c r="M605" s="445">
        <f t="shared" si="59"/>
        <v>0.487801572668205</v>
      </c>
      <c r="N605" s="460">
        <f>17163+1436</f>
        <v>18599</v>
      </c>
      <c r="O605" s="445">
        <f t="shared" si="63"/>
        <v>1.08376794451315</v>
      </c>
      <c r="P605" s="444">
        <f t="shared" si="64"/>
        <v>1558</v>
      </c>
      <c r="Q605" s="463"/>
      <c r="R605" s="453">
        <f t="shared" si="60"/>
        <v>157281.961569517</v>
      </c>
    </row>
    <row r="606" ht="30" customHeight="1" spans="1:18">
      <c r="A606" s="426">
        <v>2079902</v>
      </c>
      <c r="B606" s="427"/>
      <c r="C606" s="427"/>
      <c r="D606" s="427" t="s">
        <v>186</v>
      </c>
      <c r="E606" s="429" t="s">
        <v>647</v>
      </c>
      <c r="F606" s="460">
        <f t="shared" si="61"/>
        <v>8640</v>
      </c>
      <c r="G606" s="430">
        <f t="shared" si="62"/>
        <v>8640</v>
      </c>
      <c r="H606" s="460">
        <v>8640</v>
      </c>
      <c r="I606" s="460">
        <v>0</v>
      </c>
      <c r="J606" s="460">
        <v>0</v>
      </c>
      <c r="K606" s="460">
        <v>0</v>
      </c>
      <c r="L606" s="460">
        <v>3441</v>
      </c>
      <c r="M606" s="445">
        <f t="shared" si="59"/>
        <v>0.398263888888889</v>
      </c>
      <c r="N606" s="460">
        <v>7099</v>
      </c>
      <c r="O606" s="445">
        <f t="shared" si="63"/>
        <v>0.48471615720524</v>
      </c>
      <c r="P606" s="444">
        <f t="shared" si="64"/>
        <v>-3658</v>
      </c>
      <c r="Q606" s="463"/>
      <c r="R606" s="453">
        <f t="shared" si="60"/>
        <v>32802.8829800461</v>
      </c>
    </row>
    <row r="607" ht="30" customHeight="1" spans="1:18">
      <c r="A607" s="426">
        <v>2079903</v>
      </c>
      <c r="B607" s="427"/>
      <c r="C607" s="427"/>
      <c r="D607" s="427" t="s">
        <v>188</v>
      </c>
      <c r="E607" s="429" t="s">
        <v>648</v>
      </c>
      <c r="F607" s="460">
        <f t="shared" si="61"/>
        <v>0</v>
      </c>
      <c r="G607" s="430">
        <f t="shared" si="62"/>
        <v>0</v>
      </c>
      <c r="H607" s="460">
        <v>0</v>
      </c>
      <c r="I607" s="460">
        <v>0</v>
      </c>
      <c r="J607" s="460">
        <v>0</v>
      </c>
      <c r="K607" s="460">
        <v>0</v>
      </c>
      <c r="L607" s="460">
        <v>1480</v>
      </c>
      <c r="M607" s="445">
        <f t="shared" si="59"/>
        <v>0</v>
      </c>
      <c r="N607" s="460">
        <v>1200</v>
      </c>
      <c r="O607" s="445">
        <f t="shared" si="63"/>
        <v>1.23333333333333</v>
      </c>
      <c r="P607" s="444">
        <f t="shared" si="64"/>
        <v>280</v>
      </c>
      <c r="Q607" s="463"/>
      <c r="R607" s="453">
        <f t="shared" si="60"/>
        <v>2961.23333333333</v>
      </c>
    </row>
    <row r="608" ht="30" customHeight="1" spans="1:18">
      <c r="A608" s="426">
        <v>2079999</v>
      </c>
      <c r="B608" s="427"/>
      <c r="C608" s="427"/>
      <c r="D608" s="427" t="s">
        <v>204</v>
      </c>
      <c r="E608" s="429" t="s">
        <v>649</v>
      </c>
      <c r="F608" s="460">
        <f t="shared" si="61"/>
        <v>32682.13</v>
      </c>
      <c r="G608" s="430">
        <f t="shared" si="62"/>
        <v>29182.13</v>
      </c>
      <c r="H608" s="460">
        <v>29182.13</v>
      </c>
      <c r="I608" s="460">
        <v>0</v>
      </c>
      <c r="J608" s="460">
        <v>0</v>
      </c>
      <c r="K608" s="460">
        <v>3500</v>
      </c>
      <c r="L608" s="460">
        <v>15236</v>
      </c>
      <c r="M608" s="445">
        <f t="shared" si="59"/>
        <v>0.466187485332198</v>
      </c>
      <c r="N608" s="460">
        <f>8864+1436</f>
        <v>10300</v>
      </c>
      <c r="O608" s="445">
        <f t="shared" si="63"/>
        <v>1.47922330097087</v>
      </c>
      <c r="P608" s="444">
        <f t="shared" si="64"/>
        <v>4936</v>
      </c>
      <c r="Q608" s="463"/>
      <c r="R608" s="453">
        <f t="shared" si="60"/>
        <v>121520.335410786</v>
      </c>
    </row>
    <row r="609" ht="30" customHeight="1" spans="1:18">
      <c r="A609" s="426">
        <v>208</v>
      </c>
      <c r="B609" s="427" t="s">
        <v>98</v>
      </c>
      <c r="C609" s="428"/>
      <c r="D609" s="428"/>
      <c r="E609" s="429" t="s">
        <v>650</v>
      </c>
      <c r="F609" s="460">
        <f t="shared" si="61"/>
        <v>276287.09</v>
      </c>
      <c r="G609" s="430">
        <f t="shared" si="62"/>
        <v>276287.09</v>
      </c>
      <c r="H609" s="460">
        <v>273157.53</v>
      </c>
      <c r="I609" s="460">
        <v>13.2</v>
      </c>
      <c r="J609" s="460">
        <v>3116.36</v>
      </c>
      <c r="K609" s="460">
        <v>0</v>
      </c>
      <c r="L609" s="460">
        <v>698324</v>
      </c>
      <c r="M609" s="445">
        <f t="shared" si="59"/>
        <v>2.52753033085983</v>
      </c>
      <c r="N609" s="460">
        <v>649321</v>
      </c>
      <c r="O609" s="445">
        <f t="shared" si="63"/>
        <v>1.07546806587189</v>
      </c>
      <c r="P609" s="444">
        <f t="shared" si="64"/>
        <v>49003</v>
      </c>
      <c r="Q609" s="463"/>
      <c r="R609" s="453">
        <f t="shared" si="60"/>
        <v>2222383.3129984</v>
      </c>
    </row>
    <row r="610" ht="30" customHeight="1" spans="1:18">
      <c r="A610" s="426">
        <v>20801</v>
      </c>
      <c r="B610" s="427" t="s">
        <v>98</v>
      </c>
      <c r="C610" s="427" t="s">
        <v>183</v>
      </c>
      <c r="D610" s="428"/>
      <c r="E610" s="429" t="s">
        <v>651</v>
      </c>
      <c r="F610" s="460">
        <f t="shared" si="61"/>
        <v>10193.33</v>
      </c>
      <c r="G610" s="430">
        <f t="shared" si="62"/>
        <v>10193.33</v>
      </c>
      <c r="H610" s="460">
        <v>7219.01</v>
      </c>
      <c r="I610" s="460">
        <v>0</v>
      </c>
      <c r="J610" s="460">
        <v>2974.32</v>
      </c>
      <c r="K610" s="460">
        <v>0</v>
      </c>
      <c r="L610" s="460">
        <v>7179</v>
      </c>
      <c r="M610" s="445">
        <f t="shared" si="59"/>
        <v>0.704284075959476</v>
      </c>
      <c r="N610" s="460">
        <v>7857</v>
      </c>
      <c r="O610" s="445">
        <f t="shared" si="63"/>
        <v>0.913707521954945</v>
      </c>
      <c r="P610" s="444">
        <f t="shared" si="64"/>
        <v>-678</v>
      </c>
      <c r="Q610" s="463"/>
      <c r="R610" s="453">
        <f t="shared" si="60"/>
        <v>41965.2879915979</v>
      </c>
    </row>
    <row r="611" ht="30" customHeight="1" spans="1:18">
      <c r="A611" s="426">
        <v>2080101</v>
      </c>
      <c r="B611" s="427"/>
      <c r="C611" s="427"/>
      <c r="D611" s="427" t="s">
        <v>183</v>
      </c>
      <c r="E611" s="429" t="s">
        <v>185</v>
      </c>
      <c r="F611" s="460">
        <f t="shared" si="61"/>
        <v>5877.47</v>
      </c>
      <c r="G611" s="430">
        <f t="shared" si="62"/>
        <v>5877.47</v>
      </c>
      <c r="H611" s="460">
        <v>3580.47</v>
      </c>
      <c r="I611" s="460">
        <v>0</v>
      </c>
      <c r="J611" s="460">
        <v>2297</v>
      </c>
      <c r="K611" s="460">
        <v>0</v>
      </c>
      <c r="L611" s="460">
        <v>4065</v>
      </c>
      <c r="M611" s="445">
        <f t="shared" si="59"/>
        <v>0.691624117179671</v>
      </c>
      <c r="N611" s="460">
        <v>4010</v>
      </c>
      <c r="O611" s="445">
        <f t="shared" si="63"/>
        <v>1.01371571072319</v>
      </c>
      <c r="P611" s="444">
        <f t="shared" si="64"/>
        <v>55</v>
      </c>
      <c r="Q611" s="463"/>
      <c r="R611" s="453">
        <f t="shared" si="60"/>
        <v>23467.1153398279</v>
      </c>
    </row>
    <row r="612" ht="30" customHeight="1" spans="1:18">
      <c r="A612" s="426">
        <v>2080102</v>
      </c>
      <c r="B612" s="427"/>
      <c r="C612" s="427"/>
      <c r="D612" s="427" t="s">
        <v>186</v>
      </c>
      <c r="E612" s="429" t="s">
        <v>187</v>
      </c>
      <c r="F612" s="460">
        <f t="shared" si="61"/>
        <v>30</v>
      </c>
      <c r="G612" s="430">
        <f t="shared" si="62"/>
        <v>30</v>
      </c>
      <c r="H612" s="460">
        <v>30</v>
      </c>
      <c r="I612" s="460">
        <v>0</v>
      </c>
      <c r="J612" s="460">
        <v>0</v>
      </c>
      <c r="K612" s="460">
        <v>0</v>
      </c>
      <c r="L612" s="460">
        <v>0</v>
      </c>
      <c r="M612" s="445">
        <f t="shared" si="59"/>
        <v>0</v>
      </c>
      <c r="N612" s="460">
        <v>25</v>
      </c>
      <c r="O612" s="445">
        <f t="shared" si="63"/>
        <v>0</v>
      </c>
      <c r="P612" s="444">
        <f t="shared" si="64"/>
        <v>-25</v>
      </c>
      <c r="Q612" s="463"/>
      <c r="R612" s="453">
        <f t="shared" si="60"/>
        <v>90</v>
      </c>
    </row>
    <row r="613" ht="30" hidden="1" customHeight="1" spans="1:18">
      <c r="A613" s="426">
        <v>2080103</v>
      </c>
      <c r="B613" s="427"/>
      <c r="C613" s="427"/>
      <c r="D613" s="427" t="s">
        <v>188</v>
      </c>
      <c r="E613" s="429" t="s">
        <v>189</v>
      </c>
      <c r="F613" s="460">
        <f t="shared" si="61"/>
        <v>0</v>
      </c>
      <c r="G613" s="430">
        <f t="shared" si="62"/>
        <v>0</v>
      </c>
      <c r="H613" s="460">
        <v>0</v>
      </c>
      <c r="I613" s="460">
        <v>0</v>
      </c>
      <c r="J613" s="460">
        <v>0</v>
      </c>
      <c r="K613" s="460">
        <v>0</v>
      </c>
      <c r="L613" s="460">
        <v>0</v>
      </c>
      <c r="M613" s="445">
        <f t="shared" si="59"/>
        <v>0</v>
      </c>
      <c r="N613" s="460">
        <v>0</v>
      </c>
      <c r="O613" s="445">
        <f t="shared" si="63"/>
        <v>0</v>
      </c>
      <c r="P613" s="444">
        <f t="shared" si="64"/>
        <v>0</v>
      </c>
      <c r="Q613" s="463"/>
      <c r="R613" s="453">
        <f t="shared" si="60"/>
        <v>0</v>
      </c>
    </row>
    <row r="614" ht="30" customHeight="1" spans="1:18">
      <c r="A614" s="426">
        <v>2080104</v>
      </c>
      <c r="B614" s="427"/>
      <c r="C614" s="427"/>
      <c r="D614" s="427" t="s">
        <v>190</v>
      </c>
      <c r="E614" s="429" t="s">
        <v>652</v>
      </c>
      <c r="F614" s="460">
        <f t="shared" si="61"/>
        <v>847.58</v>
      </c>
      <c r="G614" s="430">
        <f t="shared" si="62"/>
        <v>847.58</v>
      </c>
      <c r="H614" s="460">
        <v>747.58</v>
      </c>
      <c r="I614" s="460">
        <v>0</v>
      </c>
      <c r="J614" s="460">
        <v>100</v>
      </c>
      <c r="K614" s="460">
        <v>0</v>
      </c>
      <c r="L614" s="460">
        <v>644</v>
      </c>
      <c r="M614" s="445">
        <f t="shared" si="59"/>
        <v>0.759810283395078</v>
      </c>
      <c r="N614" s="460">
        <v>552</v>
      </c>
      <c r="O614" s="445">
        <f t="shared" si="63"/>
        <v>1.16666666666667</v>
      </c>
      <c r="P614" s="444">
        <f t="shared" si="64"/>
        <v>92</v>
      </c>
      <c r="Q614" s="463"/>
      <c r="R614" s="453">
        <f t="shared" si="60"/>
        <v>3732.66647695006</v>
      </c>
    </row>
    <row r="615" ht="30" hidden="1" customHeight="1" spans="1:18">
      <c r="A615" s="426">
        <v>2080105</v>
      </c>
      <c r="B615" s="427"/>
      <c r="C615" s="427"/>
      <c r="D615" s="427" t="s">
        <v>192</v>
      </c>
      <c r="E615" s="429" t="s">
        <v>653</v>
      </c>
      <c r="F615" s="460">
        <f t="shared" si="61"/>
        <v>0</v>
      </c>
      <c r="G615" s="430">
        <f t="shared" si="62"/>
        <v>0</v>
      </c>
      <c r="H615" s="460">
        <v>0</v>
      </c>
      <c r="I615" s="460">
        <v>0</v>
      </c>
      <c r="J615" s="460">
        <v>0</v>
      </c>
      <c r="K615" s="460">
        <v>0</v>
      </c>
      <c r="L615" s="460">
        <v>0</v>
      </c>
      <c r="M615" s="445">
        <f t="shared" si="59"/>
        <v>0</v>
      </c>
      <c r="N615" s="460">
        <v>33</v>
      </c>
      <c r="O615" s="445">
        <f t="shared" si="63"/>
        <v>0</v>
      </c>
      <c r="P615" s="444">
        <f t="shared" si="64"/>
        <v>-33</v>
      </c>
      <c r="Q615" s="463"/>
      <c r="R615" s="453">
        <f t="shared" si="60"/>
        <v>0</v>
      </c>
    </row>
    <row r="616" ht="30" customHeight="1" spans="1:18">
      <c r="A616" s="426">
        <v>2080106</v>
      </c>
      <c r="B616" s="427"/>
      <c r="C616" s="427"/>
      <c r="D616" s="427" t="s">
        <v>194</v>
      </c>
      <c r="E616" s="429" t="s">
        <v>654</v>
      </c>
      <c r="F616" s="460">
        <f t="shared" si="61"/>
        <v>0</v>
      </c>
      <c r="G616" s="430">
        <f t="shared" si="62"/>
        <v>0</v>
      </c>
      <c r="H616" s="460">
        <v>0</v>
      </c>
      <c r="I616" s="460">
        <v>0</v>
      </c>
      <c r="J616" s="460">
        <v>0</v>
      </c>
      <c r="K616" s="460">
        <v>0</v>
      </c>
      <c r="L616" s="460">
        <v>88</v>
      </c>
      <c r="M616" s="445">
        <f t="shared" si="59"/>
        <v>0</v>
      </c>
      <c r="N616" s="460">
        <v>141</v>
      </c>
      <c r="O616" s="445">
        <f t="shared" si="63"/>
        <v>0.624113475177305</v>
      </c>
      <c r="P616" s="444">
        <f t="shared" si="64"/>
        <v>-53</v>
      </c>
      <c r="Q616" s="463"/>
      <c r="R616" s="453">
        <f t="shared" si="60"/>
        <v>176.624113475177</v>
      </c>
    </row>
    <row r="617" ht="30" hidden="1" customHeight="1" spans="1:18">
      <c r="A617" s="426">
        <v>2080107</v>
      </c>
      <c r="B617" s="427"/>
      <c r="C617" s="427"/>
      <c r="D617" s="427" t="s">
        <v>196</v>
      </c>
      <c r="E617" s="429" t="s">
        <v>655</v>
      </c>
      <c r="F617" s="460">
        <f t="shared" si="61"/>
        <v>0</v>
      </c>
      <c r="G617" s="430">
        <f t="shared" si="62"/>
        <v>0</v>
      </c>
      <c r="H617" s="460">
        <v>0</v>
      </c>
      <c r="I617" s="460">
        <v>0</v>
      </c>
      <c r="J617" s="460">
        <v>0</v>
      </c>
      <c r="K617" s="460">
        <v>0</v>
      </c>
      <c r="L617" s="460">
        <v>0</v>
      </c>
      <c r="M617" s="445">
        <f t="shared" si="59"/>
        <v>0</v>
      </c>
      <c r="N617" s="460">
        <v>190</v>
      </c>
      <c r="O617" s="445">
        <f t="shared" si="63"/>
        <v>0</v>
      </c>
      <c r="P617" s="444">
        <f t="shared" si="64"/>
        <v>-190</v>
      </c>
      <c r="Q617" s="463"/>
      <c r="R617" s="453">
        <f t="shared" si="60"/>
        <v>0</v>
      </c>
    </row>
    <row r="618" ht="30" customHeight="1" spans="1:18">
      <c r="A618" s="426">
        <v>2080108</v>
      </c>
      <c r="B618" s="427"/>
      <c r="C618" s="427"/>
      <c r="D618" s="427" t="s">
        <v>198</v>
      </c>
      <c r="E618" s="429" t="s">
        <v>238</v>
      </c>
      <c r="F618" s="460">
        <f t="shared" si="61"/>
        <v>0</v>
      </c>
      <c r="G618" s="430">
        <f t="shared" si="62"/>
        <v>0</v>
      </c>
      <c r="H618" s="460">
        <v>0</v>
      </c>
      <c r="I618" s="460">
        <v>0</v>
      </c>
      <c r="J618" s="460">
        <v>0</v>
      </c>
      <c r="K618" s="460">
        <v>0</v>
      </c>
      <c r="L618" s="460">
        <v>199</v>
      </c>
      <c r="M618" s="445">
        <f t="shared" si="59"/>
        <v>0</v>
      </c>
      <c r="N618" s="460">
        <v>0</v>
      </c>
      <c r="O618" s="445">
        <f t="shared" si="63"/>
        <v>0</v>
      </c>
      <c r="P618" s="444">
        <f t="shared" si="64"/>
        <v>199</v>
      </c>
      <c r="Q618" s="463"/>
      <c r="R618" s="453">
        <f t="shared" si="60"/>
        <v>398</v>
      </c>
    </row>
    <row r="619" ht="30" customHeight="1" spans="1:18">
      <c r="A619" s="426">
        <v>2080109</v>
      </c>
      <c r="B619" s="427"/>
      <c r="C619" s="427"/>
      <c r="D619" s="427" t="s">
        <v>200</v>
      </c>
      <c r="E619" s="429" t="s">
        <v>656</v>
      </c>
      <c r="F619" s="460">
        <f t="shared" si="61"/>
        <v>1867.66</v>
      </c>
      <c r="G619" s="430">
        <f t="shared" si="62"/>
        <v>1867.66</v>
      </c>
      <c r="H619" s="460">
        <v>1864.34</v>
      </c>
      <c r="I619" s="460">
        <v>0</v>
      </c>
      <c r="J619" s="460">
        <v>3.32</v>
      </c>
      <c r="K619" s="460">
        <v>0</v>
      </c>
      <c r="L619" s="460">
        <v>1246</v>
      </c>
      <c r="M619" s="445">
        <f t="shared" si="59"/>
        <v>0.667144983562319</v>
      </c>
      <c r="N619" s="460">
        <v>1289</v>
      </c>
      <c r="O619" s="445">
        <f t="shared" si="63"/>
        <v>0.966640806826998</v>
      </c>
      <c r="P619" s="444">
        <f t="shared" si="64"/>
        <v>-43</v>
      </c>
      <c r="Q619" s="463"/>
      <c r="R619" s="453">
        <f t="shared" si="60"/>
        <v>8093.29378579039</v>
      </c>
    </row>
    <row r="620" ht="30" hidden="1" customHeight="1" spans="1:18">
      <c r="A620" s="426">
        <v>2080110</v>
      </c>
      <c r="B620" s="427"/>
      <c r="C620" s="427"/>
      <c r="D620" s="427" t="s">
        <v>260</v>
      </c>
      <c r="E620" s="429" t="s">
        <v>657</v>
      </c>
      <c r="F620" s="460">
        <f t="shared" si="61"/>
        <v>0</v>
      </c>
      <c r="G620" s="430">
        <f t="shared" si="62"/>
        <v>0</v>
      </c>
      <c r="H620" s="460">
        <v>0</v>
      </c>
      <c r="I620" s="460">
        <v>0</v>
      </c>
      <c r="J620" s="460">
        <v>0</v>
      </c>
      <c r="K620" s="460">
        <v>0</v>
      </c>
      <c r="L620" s="460">
        <v>0</v>
      </c>
      <c r="M620" s="445">
        <f t="shared" si="59"/>
        <v>0</v>
      </c>
      <c r="N620" s="460">
        <v>0</v>
      </c>
      <c r="O620" s="445">
        <f t="shared" si="63"/>
        <v>0</v>
      </c>
      <c r="P620" s="444">
        <f t="shared" si="64"/>
        <v>0</v>
      </c>
      <c r="Q620" s="463"/>
      <c r="R620" s="453">
        <f t="shared" si="60"/>
        <v>0</v>
      </c>
    </row>
    <row r="621" ht="30" customHeight="1" spans="1:18">
      <c r="A621" s="426">
        <v>2080111</v>
      </c>
      <c r="B621" s="427"/>
      <c r="C621" s="427"/>
      <c r="D621" s="427" t="s">
        <v>269</v>
      </c>
      <c r="E621" s="429" t="s">
        <v>658</v>
      </c>
      <c r="F621" s="460">
        <f t="shared" si="61"/>
        <v>1570.62</v>
      </c>
      <c r="G621" s="430">
        <f t="shared" si="62"/>
        <v>1570.62</v>
      </c>
      <c r="H621" s="460">
        <v>996.62</v>
      </c>
      <c r="I621" s="460">
        <v>0</v>
      </c>
      <c r="J621" s="460">
        <v>574</v>
      </c>
      <c r="K621" s="460">
        <v>0</v>
      </c>
      <c r="L621" s="460">
        <v>775</v>
      </c>
      <c r="M621" s="445">
        <f t="shared" si="59"/>
        <v>0.4934357132852</v>
      </c>
      <c r="N621" s="460">
        <v>570</v>
      </c>
      <c r="O621" s="445">
        <f t="shared" si="63"/>
        <v>1.35964912280702</v>
      </c>
      <c r="P621" s="444">
        <f t="shared" si="64"/>
        <v>205</v>
      </c>
      <c r="Q621" s="463"/>
      <c r="R621" s="453">
        <f t="shared" si="60"/>
        <v>5689.71308483609</v>
      </c>
    </row>
    <row r="622" ht="30" hidden="1" customHeight="1" spans="1:18">
      <c r="A622" s="426">
        <v>2080112</v>
      </c>
      <c r="B622" s="427"/>
      <c r="C622" s="427"/>
      <c r="D622" s="427" t="s">
        <v>271</v>
      </c>
      <c r="E622" s="429" t="s">
        <v>659</v>
      </c>
      <c r="F622" s="460">
        <f t="shared" si="61"/>
        <v>0</v>
      </c>
      <c r="G622" s="430">
        <f t="shared" si="62"/>
        <v>0</v>
      </c>
      <c r="H622" s="460">
        <v>0</v>
      </c>
      <c r="I622" s="460">
        <v>0</v>
      </c>
      <c r="J622" s="460">
        <v>0</v>
      </c>
      <c r="K622" s="460">
        <v>0</v>
      </c>
      <c r="L622" s="460">
        <v>0</v>
      </c>
      <c r="M622" s="445">
        <f t="shared" si="59"/>
        <v>0</v>
      </c>
      <c r="N622" s="460">
        <v>0</v>
      </c>
      <c r="O622" s="445">
        <f t="shared" si="63"/>
        <v>0</v>
      </c>
      <c r="P622" s="444">
        <f t="shared" si="64"/>
        <v>0</v>
      </c>
      <c r="Q622" s="463"/>
      <c r="R622" s="453">
        <f t="shared" si="60"/>
        <v>0</v>
      </c>
    </row>
    <row r="623" ht="30" customHeight="1" spans="1:18">
      <c r="A623" s="426">
        <v>2080199</v>
      </c>
      <c r="B623" s="427"/>
      <c r="C623" s="427"/>
      <c r="D623" s="427" t="s">
        <v>204</v>
      </c>
      <c r="E623" s="429" t="s">
        <v>660</v>
      </c>
      <c r="F623" s="460">
        <f t="shared" si="61"/>
        <v>0</v>
      </c>
      <c r="G623" s="430">
        <f t="shared" si="62"/>
        <v>0</v>
      </c>
      <c r="H623" s="460">
        <v>0</v>
      </c>
      <c r="I623" s="460">
        <v>0</v>
      </c>
      <c r="J623" s="460">
        <v>0</v>
      </c>
      <c r="K623" s="460">
        <v>0</v>
      </c>
      <c r="L623" s="460">
        <v>162</v>
      </c>
      <c r="M623" s="445">
        <f t="shared" si="59"/>
        <v>0</v>
      </c>
      <c r="N623" s="460">
        <v>1047</v>
      </c>
      <c r="O623" s="445">
        <f t="shared" si="63"/>
        <v>0.154727793696275</v>
      </c>
      <c r="P623" s="444">
        <f t="shared" si="64"/>
        <v>-885</v>
      </c>
      <c r="Q623" s="463"/>
      <c r="R623" s="453">
        <f t="shared" si="60"/>
        <v>324.154727793696</v>
      </c>
    </row>
    <row r="624" ht="30" customHeight="1" spans="1:18">
      <c r="A624" s="426">
        <v>20802</v>
      </c>
      <c r="B624" s="465" t="s">
        <v>98</v>
      </c>
      <c r="C624" s="465" t="s">
        <v>186</v>
      </c>
      <c r="D624" s="429"/>
      <c r="E624" s="429" t="s">
        <v>661</v>
      </c>
      <c r="F624" s="460">
        <f t="shared" si="61"/>
        <v>30136.62</v>
      </c>
      <c r="G624" s="430">
        <f t="shared" si="62"/>
        <v>30136.62</v>
      </c>
      <c r="H624" s="460">
        <v>30104.58</v>
      </c>
      <c r="I624" s="460">
        <v>0</v>
      </c>
      <c r="J624" s="460">
        <v>32.04</v>
      </c>
      <c r="K624" s="460">
        <v>0</v>
      </c>
      <c r="L624" s="460">
        <v>4303</v>
      </c>
      <c r="M624" s="445">
        <f t="shared" si="59"/>
        <v>0.142783099100032</v>
      </c>
      <c r="N624" s="460">
        <v>3884</v>
      </c>
      <c r="O624" s="445">
        <f t="shared" si="63"/>
        <v>1.10787847579815</v>
      </c>
      <c r="P624" s="444">
        <f t="shared" si="64"/>
        <v>419</v>
      </c>
      <c r="Q624" s="463"/>
      <c r="R624" s="453">
        <f t="shared" si="60"/>
        <v>98985.0706615749</v>
      </c>
    </row>
    <row r="625" ht="30" customHeight="1" spans="1:18">
      <c r="A625" s="426">
        <v>2080201</v>
      </c>
      <c r="B625" s="427"/>
      <c r="C625" s="427"/>
      <c r="D625" s="427" t="s">
        <v>183</v>
      </c>
      <c r="E625" s="429" t="s">
        <v>185</v>
      </c>
      <c r="F625" s="460">
        <f t="shared" si="61"/>
        <v>2419.25</v>
      </c>
      <c r="G625" s="430">
        <f t="shared" si="62"/>
        <v>2419.25</v>
      </c>
      <c r="H625" s="460">
        <v>2419.25</v>
      </c>
      <c r="I625" s="460">
        <v>0</v>
      </c>
      <c r="J625" s="460">
        <v>0</v>
      </c>
      <c r="K625" s="460">
        <v>0</v>
      </c>
      <c r="L625" s="460">
        <v>1823</v>
      </c>
      <c r="M625" s="445">
        <f t="shared" si="59"/>
        <v>0.753539320037202</v>
      </c>
      <c r="N625" s="460">
        <v>2083</v>
      </c>
      <c r="O625" s="445">
        <f t="shared" si="63"/>
        <v>0.875180028804609</v>
      </c>
      <c r="P625" s="444">
        <f t="shared" si="64"/>
        <v>-260</v>
      </c>
      <c r="Q625" s="463"/>
      <c r="R625" s="453">
        <f t="shared" si="60"/>
        <v>10905.3787193488</v>
      </c>
    </row>
    <row r="626" ht="30" customHeight="1" spans="1:18">
      <c r="A626" s="426">
        <v>2080202</v>
      </c>
      <c r="B626" s="427"/>
      <c r="C626" s="427"/>
      <c r="D626" s="427" t="s">
        <v>186</v>
      </c>
      <c r="E626" s="429" t="s">
        <v>187</v>
      </c>
      <c r="F626" s="460">
        <f t="shared" si="61"/>
        <v>1066.5</v>
      </c>
      <c r="G626" s="430">
        <f t="shared" si="62"/>
        <v>1066.5</v>
      </c>
      <c r="H626" s="460">
        <v>1066.5</v>
      </c>
      <c r="I626" s="460">
        <v>0</v>
      </c>
      <c r="J626" s="460">
        <v>0</v>
      </c>
      <c r="K626" s="460">
        <v>0</v>
      </c>
      <c r="L626" s="460">
        <v>591</v>
      </c>
      <c r="M626" s="445">
        <f t="shared" si="59"/>
        <v>0.554149085794655</v>
      </c>
      <c r="N626" s="460">
        <v>265</v>
      </c>
      <c r="O626" s="445">
        <f t="shared" si="63"/>
        <v>2.23018867924528</v>
      </c>
      <c r="P626" s="444">
        <f t="shared" si="64"/>
        <v>326</v>
      </c>
      <c r="Q626" s="463"/>
      <c r="R626" s="453">
        <f t="shared" si="60"/>
        <v>4384.28433776504</v>
      </c>
    </row>
    <row r="627" ht="30" hidden="1" customHeight="1" spans="1:18">
      <c r="A627" s="426">
        <v>2080203</v>
      </c>
      <c r="B627" s="427"/>
      <c r="C627" s="427"/>
      <c r="D627" s="427" t="s">
        <v>188</v>
      </c>
      <c r="E627" s="429" t="s">
        <v>189</v>
      </c>
      <c r="F627" s="460">
        <f t="shared" si="61"/>
        <v>0</v>
      </c>
      <c r="G627" s="430">
        <f t="shared" si="62"/>
        <v>0</v>
      </c>
      <c r="H627" s="460">
        <v>0</v>
      </c>
      <c r="I627" s="460">
        <v>0</v>
      </c>
      <c r="J627" s="460">
        <v>0</v>
      </c>
      <c r="K627" s="460">
        <v>0</v>
      </c>
      <c r="L627" s="460">
        <v>0</v>
      </c>
      <c r="M627" s="445">
        <f t="shared" si="59"/>
        <v>0</v>
      </c>
      <c r="N627" s="460">
        <v>0</v>
      </c>
      <c r="O627" s="445">
        <f t="shared" si="63"/>
        <v>0</v>
      </c>
      <c r="P627" s="444">
        <f t="shared" si="64"/>
        <v>0</v>
      </c>
      <c r="Q627" s="463"/>
      <c r="R627" s="453">
        <f t="shared" si="60"/>
        <v>0</v>
      </c>
    </row>
    <row r="628" ht="30" customHeight="1" spans="1:18">
      <c r="A628" s="426">
        <v>2080204</v>
      </c>
      <c r="B628" s="427"/>
      <c r="C628" s="427"/>
      <c r="D628" s="427" t="s">
        <v>190</v>
      </c>
      <c r="E628" s="429" t="s">
        <v>662</v>
      </c>
      <c r="F628" s="460">
        <f t="shared" si="61"/>
        <v>300</v>
      </c>
      <c r="G628" s="430">
        <f t="shared" si="62"/>
        <v>300</v>
      </c>
      <c r="H628" s="460">
        <v>300</v>
      </c>
      <c r="I628" s="460">
        <v>0</v>
      </c>
      <c r="J628" s="460">
        <v>0</v>
      </c>
      <c r="K628" s="460">
        <v>0</v>
      </c>
      <c r="L628" s="460">
        <v>302</v>
      </c>
      <c r="M628" s="445">
        <f t="shared" si="59"/>
        <v>1.00666666666667</v>
      </c>
      <c r="N628" s="460">
        <v>302</v>
      </c>
      <c r="O628" s="445">
        <f t="shared" si="63"/>
        <v>1</v>
      </c>
      <c r="P628" s="444">
        <f t="shared" si="64"/>
        <v>0</v>
      </c>
      <c r="Q628" s="463"/>
      <c r="R628" s="453">
        <f t="shared" si="60"/>
        <v>1506.00666666667</v>
      </c>
    </row>
    <row r="629" ht="30" customHeight="1" spans="1:18">
      <c r="A629" s="426">
        <v>2080205</v>
      </c>
      <c r="B629" s="427"/>
      <c r="C629" s="427"/>
      <c r="D629" s="427" t="s">
        <v>192</v>
      </c>
      <c r="E629" s="429" t="s">
        <v>663</v>
      </c>
      <c r="F629" s="460">
        <f t="shared" si="61"/>
        <v>834.92</v>
      </c>
      <c r="G629" s="430">
        <f t="shared" si="62"/>
        <v>834.92</v>
      </c>
      <c r="H629" s="460">
        <v>834.92</v>
      </c>
      <c r="I629" s="460">
        <v>0</v>
      </c>
      <c r="J629" s="460">
        <v>0</v>
      </c>
      <c r="K629" s="460">
        <v>0</v>
      </c>
      <c r="L629" s="460">
        <v>638</v>
      </c>
      <c r="M629" s="445">
        <f t="shared" si="59"/>
        <v>0.764145067790926</v>
      </c>
      <c r="N629" s="460">
        <v>612</v>
      </c>
      <c r="O629" s="445">
        <f t="shared" si="63"/>
        <v>1.04248366013072</v>
      </c>
      <c r="P629" s="444">
        <f t="shared" si="64"/>
        <v>26</v>
      </c>
      <c r="Q629" s="463"/>
      <c r="R629" s="453">
        <f t="shared" si="60"/>
        <v>3782.56662872792</v>
      </c>
    </row>
    <row r="630" ht="30" hidden="1" customHeight="1" spans="1:18">
      <c r="A630" s="426">
        <v>2080206</v>
      </c>
      <c r="B630" s="427"/>
      <c r="C630" s="427"/>
      <c r="D630" s="427" t="s">
        <v>194</v>
      </c>
      <c r="E630" s="429" t="s">
        <v>664</v>
      </c>
      <c r="F630" s="460">
        <f t="shared" si="61"/>
        <v>0</v>
      </c>
      <c r="G630" s="430">
        <f t="shared" si="62"/>
        <v>0</v>
      </c>
      <c r="H630" s="460">
        <v>0</v>
      </c>
      <c r="I630" s="460">
        <v>0</v>
      </c>
      <c r="J630" s="460">
        <v>0</v>
      </c>
      <c r="K630" s="460">
        <v>0</v>
      </c>
      <c r="L630" s="460">
        <v>0</v>
      </c>
      <c r="M630" s="445">
        <f t="shared" si="59"/>
        <v>0</v>
      </c>
      <c r="N630" s="460">
        <v>0</v>
      </c>
      <c r="O630" s="445">
        <f t="shared" si="63"/>
        <v>0</v>
      </c>
      <c r="P630" s="444">
        <f t="shared" si="64"/>
        <v>0</v>
      </c>
      <c r="Q630" s="463"/>
      <c r="R630" s="453">
        <f t="shared" si="60"/>
        <v>0</v>
      </c>
    </row>
    <row r="631" ht="30" customHeight="1" spans="1:18">
      <c r="A631" s="426">
        <v>2080207</v>
      </c>
      <c r="B631" s="427"/>
      <c r="C631" s="427"/>
      <c r="D631" s="427" t="s">
        <v>196</v>
      </c>
      <c r="E631" s="429" t="s">
        <v>665</v>
      </c>
      <c r="F631" s="460">
        <f t="shared" si="61"/>
        <v>67</v>
      </c>
      <c r="G631" s="430">
        <f t="shared" si="62"/>
        <v>67</v>
      </c>
      <c r="H631" s="460">
        <v>67</v>
      </c>
      <c r="I631" s="460">
        <v>0</v>
      </c>
      <c r="J631" s="460">
        <v>0</v>
      </c>
      <c r="K631" s="460">
        <v>0</v>
      </c>
      <c r="L631" s="460">
        <v>366</v>
      </c>
      <c r="M631" s="445">
        <f t="shared" si="59"/>
        <v>5.46268656716418</v>
      </c>
      <c r="N631" s="460">
        <v>8</v>
      </c>
      <c r="O631" s="445">
        <f t="shared" si="63"/>
        <v>45.75</v>
      </c>
      <c r="P631" s="444">
        <f t="shared" si="64"/>
        <v>358</v>
      </c>
      <c r="Q631" s="463"/>
      <c r="R631" s="453">
        <f t="shared" si="60"/>
        <v>984.212686567164</v>
      </c>
    </row>
    <row r="632" ht="30" customHeight="1" spans="1:18">
      <c r="A632" s="426">
        <v>2080208</v>
      </c>
      <c r="B632" s="427"/>
      <c r="C632" s="427"/>
      <c r="D632" s="427" t="s">
        <v>198</v>
      </c>
      <c r="E632" s="429" t="s">
        <v>666</v>
      </c>
      <c r="F632" s="460">
        <f t="shared" si="61"/>
        <v>3080</v>
      </c>
      <c r="G632" s="430">
        <f t="shared" si="62"/>
        <v>3080</v>
      </c>
      <c r="H632" s="460">
        <v>3080</v>
      </c>
      <c r="I632" s="460">
        <v>0</v>
      </c>
      <c r="J632" s="460">
        <v>0</v>
      </c>
      <c r="K632" s="460">
        <v>0</v>
      </c>
      <c r="L632" s="460">
        <v>0</v>
      </c>
      <c r="M632" s="445">
        <f t="shared" si="59"/>
        <v>0</v>
      </c>
      <c r="N632" s="460">
        <v>30</v>
      </c>
      <c r="O632" s="445">
        <f t="shared" si="63"/>
        <v>0</v>
      </c>
      <c r="P632" s="444">
        <f t="shared" si="64"/>
        <v>-30</v>
      </c>
      <c r="Q632" s="463"/>
      <c r="R632" s="453">
        <f t="shared" si="60"/>
        <v>9240</v>
      </c>
    </row>
    <row r="633" ht="30" customHeight="1" spans="1:18">
      <c r="A633" s="426">
        <v>2080209</v>
      </c>
      <c r="B633" s="427"/>
      <c r="C633" s="427"/>
      <c r="D633" s="427" t="s">
        <v>200</v>
      </c>
      <c r="E633" s="429" t="s">
        <v>667</v>
      </c>
      <c r="F633" s="460">
        <f t="shared" si="61"/>
        <v>110</v>
      </c>
      <c r="G633" s="430">
        <f t="shared" si="62"/>
        <v>110</v>
      </c>
      <c r="H633" s="460">
        <v>110</v>
      </c>
      <c r="I633" s="460">
        <v>0</v>
      </c>
      <c r="J633" s="460">
        <v>0</v>
      </c>
      <c r="K633" s="460">
        <v>0</v>
      </c>
      <c r="L633" s="460">
        <v>0</v>
      </c>
      <c r="M633" s="445">
        <f t="shared" si="59"/>
        <v>0</v>
      </c>
      <c r="N633" s="460">
        <v>0</v>
      </c>
      <c r="O633" s="445">
        <f t="shared" si="63"/>
        <v>0</v>
      </c>
      <c r="P633" s="444">
        <f t="shared" si="64"/>
        <v>0</v>
      </c>
      <c r="Q633" s="463"/>
      <c r="R633" s="453">
        <f t="shared" si="60"/>
        <v>330</v>
      </c>
    </row>
    <row r="634" ht="30" customHeight="1" spans="1:18">
      <c r="A634" s="426">
        <v>2080299</v>
      </c>
      <c r="B634" s="427"/>
      <c r="C634" s="427"/>
      <c r="D634" s="427" t="s">
        <v>204</v>
      </c>
      <c r="E634" s="429" t="s">
        <v>668</v>
      </c>
      <c r="F634" s="460">
        <f t="shared" si="61"/>
        <v>22258.95</v>
      </c>
      <c r="G634" s="430">
        <f t="shared" si="62"/>
        <v>22258.95</v>
      </c>
      <c r="H634" s="460">
        <v>22226.91</v>
      </c>
      <c r="I634" s="460">
        <v>0</v>
      </c>
      <c r="J634" s="460">
        <v>32.04</v>
      </c>
      <c r="K634" s="460">
        <v>0</v>
      </c>
      <c r="L634" s="460">
        <v>583</v>
      </c>
      <c r="M634" s="445">
        <f t="shared" si="59"/>
        <v>0.0261917116485728</v>
      </c>
      <c r="N634" s="460">
        <v>584</v>
      </c>
      <c r="O634" s="445">
        <f t="shared" si="63"/>
        <v>0.998287671232877</v>
      </c>
      <c r="P634" s="444">
        <f t="shared" si="64"/>
        <v>-1</v>
      </c>
      <c r="Q634" s="463"/>
      <c r="R634" s="453">
        <f t="shared" si="60"/>
        <v>67911.8344793829</v>
      </c>
    </row>
    <row r="635" ht="30" customHeight="1" spans="1:18">
      <c r="A635" s="426">
        <v>20803</v>
      </c>
      <c r="B635" s="427" t="s">
        <v>98</v>
      </c>
      <c r="C635" s="427" t="s">
        <v>188</v>
      </c>
      <c r="D635" s="428"/>
      <c r="E635" s="429" t="s">
        <v>669</v>
      </c>
      <c r="F635" s="460">
        <f t="shared" si="61"/>
        <v>18474</v>
      </c>
      <c r="G635" s="430">
        <f t="shared" si="62"/>
        <v>18474</v>
      </c>
      <c r="H635" s="460">
        <v>18474</v>
      </c>
      <c r="I635" s="460">
        <v>0</v>
      </c>
      <c r="J635" s="460">
        <v>0</v>
      </c>
      <c r="K635" s="460">
        <v>0</v>
      </c>
      <c r="L635" s="460">
        <v>639853</v>
      </c>
      <c r="M635" s="445">
        <f t="shared" si="59"/>
        <v>34.6353253220743</v>
      </c>
      <c r="N635" s="460">
        <v>583253</v>
      </c>
      <c r="O635" s="445">
        <f t="shared" si="63"/>
        <v>1.0970419354894</v>
      </c>
      <c r="P635" s="444">
        <f t="shared" si="64"/>
        <v>56600</v>
      </c>
      <c r="Q635" s="463"/>
      <c r="R635" s="453">
        <f t="shared" si="60"/>
        <v>1335163.73236726</v>
      </c>
    </row>
    <row r="636" ht="30" customHeight="1" spans="1:18">
      <c r="A636" s="426">
        <v>2080301</v>
      </c>
      <c r="B636" s="427"/>
      <c r="C636" s="427"/>
      <c r="D636" s="427" t="s">
        <v>183</v>
      </c>
      <c r="E636" s="429" t="s">
        <v>670</v>
      </c>
      <c r="F636" s="460">
        <f t="shared" si="61"/>
        <v>0</v>
      </c>
      <c r="G636" s="430">
        <f t="shared" si="62"/>
        <v>0</v>
      </c>
      <c r="H636" s="460">
        <v>0</v>
      </c>
      <c r="I636" s="460">
        <v>0</v>
      </c>
      <c r="J636" s="460">
        <v>0</v>
      </c>
      <c r="K636" s="460">
        <v>0</v>
      </c>
      <c r="L636" s="460">
        <v>639853</v>
      </c>
      <c r="M636" s="445">
        <f t="shared" si="59"/>
        <v>0</v>
      </c>
      <c r="N636" s="460">
        <v>583253</v>
      </c>
      <c r="O636" s="445">
        <f t="shared" si="63"/>
        <v>1.0970419354894</v>
      </c>
      <c r="P636" s="444">
        <f t="shared" si="64"/>
        <v>56600</v>
      </c>
      <c r="Q636" s="463"/>
      <c r="R636" s="453">
        <f t="shared" si="60"/>
        <v>1279707.09704194</v>
      </c>
    </row>
    <row r="637" ht="30" hidden="1" customHeight="1" spans="1:18">
      <c r="A637" s="426">
        <v>2080302</v>
      </c>
      <c r="B637" s="427"/>
      <c r="C637" s="427"/>
      <c r="D637" s="427" t="s">
        <v>186</v>
      </c>
      <c r="E637" s="429" t="s">
        <v>671</v>
      </c>
      <c r="F637" s="460">
        <f t="shared" si="61"/>
        <v>0</v>
      </c>
      <c r="G637" s="430">
        <f t="shared" si="62"/>
        <v>0</v>
      </c>
      <c r="H637" s="460">
        <v>0</v>
      </c>
      <c r="I637" s="460">
        <v>0</v>
      </c>
      <c r="J637" s="460">
        <v>0</v>
      </c>
      <c r="K637" s="460">
        <v>0</v>
      </c>
      <c r="L637" s="460">
        <v>0</v>
      </c>
      <c r="M637" s="445">
        <f t="shared" si="59"/>
        <v>0</v>
      </c>
      <c r="N637" s="460">
        <v>0</v>
      </c>
      <c r="O637" s="445">
        <f t="shared" si="63"/>
        <v>0</v>
      </c>
      <c r="P637" s="444">
        <f t="shared" si="64"/>
        <v>0</v>
      </c>
      <c r="Q637" s="463"/>
      <c r="R637" s="453">
        <f t="shared" si="60"/>
        <v>0</v>
      </c>
    </row>
    <row r="638" ht="30" customHeight="1" spans="1:18">
      <c r="A638" s="426">
        <v>2080303</v>
      </c>
      <c r="B638" s="427"/>
      <c r="C638" s="427"/>
      <c r="D638" s="427" t="s">
        <v>188</v>
      </c>
      <c r="E638" s="429" t="s">
        <v>672</v>
      </c>
      <c r="F638" s="460">
        <f t="shared" si="61"/>
        <v>774</v>
      </c>
      <c r="G638" s="430">
        <f t="shared" si="62"/>
        <v>774</v>
      </c>
      <c r="H638" s="460">
        <v>774</v>
      </c>
      <c r="I638" s="460">
        <v>0</v>
      </c>
      <c r="J638" s="460">
        <v>0</v>
      </c>
      <c r="K638" s="460">
        <v>0</v>
      </c>
      <c r="L638" s="460">
        <v>0</v>
      </c>
      <c r="M638" s="445">
        <f t="shared" si="59"/>
        <v>0</v>
      </c>
      <c r="N638" s="460">
        <v>0</v>
      </c>
      <c r="O638" s="445">
        <f t="shared" si="63"/>
        <v>0</v>
      </c>
      <c r="P638" s="444">
        <f t="shared" si="64"/>
        <v>0</v>
      </c>
      <c r="Q638" s="463"/>
      <c r="R638" s="453">
        <f t="shared" si="60"/>
        <v>2322</v>
      </c>
    </row>
    <row r="639" ht="30" hidden="1" customHeight="1" spans="1:18">
      <c r="A639" s="426">
        <v>2080304</v>
      </c>
      <c r="B639" s="427"/>
      <c r="C639" s="427"/>
      <c r="D639" s="427" t="s">
        <v>190</v>
      </c>
      <c r="E639" s="429" t="s">
        <v>673</v>
      </c>
      <c r="F639" s="460">
        <f t="shared" si="61"/>
        <v>0</v>
      </c>
      <c r="G639" s="430">
        <f t="shared" si="62"/>
        <v>0</v>
      </c>
      <c r="H639" s="460">
        <v>0</v>
      </c>
      <c r="I639" s="460">
        <v>0</v>
      </c>
      <c r="J639" s="460">
        <v>0</v>
      </c>
      <c r="K639" s="460">
        <v>0</v>
      </c>
      <c r="L639" s="460">
        <v>0</v>
      </c>
      <c r="M639" s="445">
        <f t="shared" si="59"/>
        <v>0</v>
      </c>
      <c r="N639" s="460">
        <v>0</v>
      </c>
      <c r="O639" s="445">
        <f t="shared" si="63"/>
        <v>0</v>
      </c>
      <c r="P639" s="444">
        <f t="shared" si="64"/>
        <v>0</v>
      </c>
      <c r="Q639" s="463"/>
      <c r="R639" s="453">
        <f t="shared" si="60"/>
        <v>0</v>
      </c>
    </row>
    <row r="640" ht="30" hidden="1" customHeight="1" spans="1:18">
      <c r="A640" s="426">
        <v>2080305</v>
      </c>
      <c r="B640" s="427"/>
      <c r="C640" s="427"/>
      <c r="D640" s="427" t="s">
        <v>192</v>
      </c>
      <c r="E640" s="429" t="s">
        <v>674</v>
      </c>
      <c r="F640" s="460">
        <f t="shared" si="61"/>
        <v>0</v>
      </c>
      <c r="G640" s="430">
        <f t="shared" si="62"/>
        <v>0</v>
      </c>
      <c r="H640" s="460">
        <v>0</v>
      </c>
      <c r="I640" s="460">
        <v>0</v>
      </c>
      <c r="J640" s="460">
        <v>0</v>
      </c>
      <c r="K640" s="460">
        <v>0</v>
      </c>
      <c r="L640" s="460">
        <v>0</v>
      </c>
      <c r="M640" s="445">
        <f t="shared" si="59"/>
        <v>0</v>
      </c>
      <c r="N640" s="460">
        <v>0</v>
      </c>
      <c r="O640" s="445">
        <f t="shared" si="63"/>
        <v>0</v>
      </c>
      <c r="P640" s="444">
        <f t="shared" si="64"/>
        <v>0</v>
      </c>
      <c r="Q640" s="463"/>
      <c r="R640" s="453">
        <f t="shared" si="60"/>
        <v>0</v>
      </c>
    </row>
    <row r="641" ht="30" customHeight="1" spans="1:18">
      <c r="A641" s="426">
        <v>2080308</v>
      </c>
      <c r="B641" s="427"/>
      <c r="C641" s="427"/>
      <c r="D641" s="427" t="s">
        <v>198</v>
      </c>
      <c r="E641" s="429" t="s">
        <v>675</v>
      </c>
      <c r="F641" s="460">
        <f t="shared" si="61"/>
        <v>11700</v>
      </c>
      <c r="G641" s="430">
        <f t="shared" si="62"/>
        <v>11700</v>
      </c>
      <c r="H641" s="460">
        <v>11700</v>
      </c>
      <c r="I641" s="460">
        <v>0</v>
      </c>
      <c r="J641" s="460">
        <v>0</v>
      </c>
      <c r="K641" s="460">
        <v>0</v>
      </c>
      <c r="L641" s="460">
        <v>0</v>
      </c>
      <c r="M641" s="445">
        <f t="shared" si="59"/>
        <v>0</v>
      </c>
      <c r="N641" s="460">
        <v>0</v>
      </c>
      <c r="O641" s="445">
        <f t="shared" si="63"/>
        <v>0</v>
      </c>
      <c r="P641" s="444">
        <f t="shared" si="64"/>
        <v>0</v>
      </c>
      <c r="Q641" s="463"/>
      <c r="R641" s="453">
        <f t="shared" si="60"/>
        <v>35100</v>
      </c>
    </row>
    <row r="642" ht="30" customHeight="1" spans="1:18">
      <c r="A642" s="426">
        <v>2080399</v>
      </c>
      <c r="B642" s="427"/>
      <c r="C642" s="427"/>
      <c r="D642" s="427" t="s">
        <v>204</v>
      </c>
      <c r="E642" s="429" t="s">
        <v>676</v>
      </c>
      <c r="F642" s="460">
        <f t="shared" si="61"/>
        <v>6000</v>
      </c>
      <c r="G642" s="430">
        <f t="shared" si="62"/>
        <v>6000</v>
      </c>
      <c r="H642" s="460">
        <v>6000</v>
      </c>
      <c r="I642" s="460">
        <v>0</v>
      </c>
      <c r="J642" s="460">
        <v>0</v>
      </c>
      <c r="K642" s="460">
        <v>0</v>
      </c>
      <c r="L642" s="460">
        <v>0</v>
      </c>
      <c r="M642" s="445">
        <f t="shared" si="59"/>
        <v>0</v>
      </c>
      <c r="N642" s="460">
        <v>0</v>
      </c>
      <c r="O642" s="445">
        <f t="shared" si="63"/>
        <v>0</v>
      </c>
      <c r="P642" s="444">
        <f t="shared" si="64"/>
        <v>0</v>
      </c>
      <c r="Q642" s="463"/>
      <c r="R642" s="453">
        <f t="shared" si="60"/>
        <v>18000</v>
      </c>
    </row>
    <row r="643" ht="30" hidden="1" customHeight="1" spans="1:18">
      <c r="A643" s="426">
        <v>20804</v>
      </c>
      <c r="B643" s="427" t="s">
        <v>98</v>
      </c>
      <c r="C643" s="427" t="s">
        <v>190</v>
      </c>
      <c r="D643" s="428"/>
      <c r="E643" s="429" t="s">
        <v>677</v>
      </c>
      <c r="F643" s="460">
        <f t="shared" si="61"/>
        <v>0</v>
      </c>
      <c r="G643" s="430">
        <f t="shared" si="62"/>
        <v>0</v>
      </c>
      <c r="H643" s="460">
        <v>0</v>
      </c>
      <c r="I643" s="460">
        <v>0</v>
      </c>
      <c r="J643" s="460">
        <v>0</v>
      </c>
      <c r="K643" s="460">
        <v>0</v>
      </c>
      <c r="L643" s="460">
        <v>0</v>
      </c>
      <c r="M643" s="445">
        <f t="shared" si="59"/>
        <v>0</v>
      </c>
      <c r="N643" s="460">
        <v>0</v>
      </c>
      <c r="O643" s="445">
        <f t="shared" si="63"/>
        <v>0</v>
      </c>
      <c r="P643" s="444">
        <f t="shared" si="64"/>
        <v>0</v>
      </c>
      <c r="Q643" s="463"/>
      <c r="R643" s="453">
        <f t="shared" si="60"/>
        <v>0</v>
      </c>
    </row>
    <row r="644" ht="30" hidden="1" customHeight="1" spans="1:18">
      <c r="A644" s="426">
        <v>2080402</v>
      </c>
      <c r="B644" s="427"/>
      <c r="C644" s="427"/>
      <c r="D644" s="427" t="s">
        <v>186</v>
      </c>
      <c r="E644" s="429" t="s">
        <v>678</v>
      </c>
      <c r="F644" s="460">
        <f t="shared" si="61"/>
        <v>0</v>
      </c>
      <c r="G644" s="430">
        <f t="shared" si="62"/>
        <v>0</v>
      </c>
      <c r="H644" s="460">
        <v>0</v>
      </c>
      <c r="I644" s="460">
        <v>0</v>
      </c>
      <c r="J644" s="460">
        <v>0</v>
      </c>
      <c r="K644" s="460">
        <v>0</v>
      </c>
      <c r="L644" s="460">
        <v>0</v>
      </c>
      <c r="M644" s="445">
        <f t="shared" si="59"/>
        <v>0</v>
      </c>
      <c r="N644" s="460">
        <v>0</v>
      </c>
      <c r="O644" s="445">
        <f t="shared" si="63"/>
        <v>0</v>
      </c>
      <c r="P644" s="444">
        <f t="shared" si="64"/>
        <v>0</v>
      </c>
      <c r="Q644" s="463"/>
      <c r="R644" s="453">
        <f t="shared" si="60"/>
        <v>0</v>
      </c>
    </row>
    <row r="645" ht="30" hidden="1" customHeight="1" spans="1:18">
      <c r="A645" s="426">
        <v>2080451</v>
      </c>
      <c r="B645" s="427"/>
      <c r="C645" s="427"/>
      <c r="D645" s="427" t="s">
        <v>679</v>
      </c>
      <c r="E645" s="429" t="s">
        <v>680</v>
      </c>
      <c r="F645" s="460">
        <f t="shared" si="61"/>
        <v>0</v>
      </c>
      <c r="G645" s="430">
        <f t="shared" si="62"/>
        <v>0</v>
      </c>
      <c r="H645" s="460">
        <v>0</v>
      </c>
      <c r="I645" s="460">
        <v>0</v>
      </c>
      <c r="J645" s="460">
        <v>0</v>
      </c>
      <c r="K645" s="460">
        <v>0</v>
      </c>
      <c r="L645" s="460"/>
      <c r="M645" s="445">
        <f t="shared" si="59"/>
        <v>0</v>
      </c>
      <c r="N645" s="460"/>
      <c r="O645" s="445">
        <f t="shared" si="63"/>
        <v>0</v>
      </c>
      <c r="P645" s="444">
        <f t="shared" si="64"/>
        <v>0</v>
      </c>
      <c r="Q645" s="463"/>
      <c r="R645" s="453">
        <f t="shared" si="60"/>
        <v>0</v>
      </c>
    </row>
    <row r="646" ht="30" hidden="1" customHeight="1" spans="1:18">
      <c r="A646" s="426">
        <v>2080499</v>
      </c>
      <c r="B646" s="427"/>
      <c r="C646" s="427"/>
      <c r="D646" s="427" t="s">
        <v>204</v>
      </c>
      <c r="E646" s="429" t="s">
        <v>681</v>
      </c>
      <c r="F646" s="460">
        <f t="shared" si="61"/>
        <v>0</v>
      </c>
      <c r="G646" s="430">
        <f t="shared" si="62"/>
        <v>0</v>
      </c>
      <c r="H646" s="460">
        <v>0</v>
      </c>
      <c r="I646" s="460">
        <v>0</v>
      </c>
      <c r="J646" s="460">
        <v>0</v>
      </c>
      <c r="K646" s="460">
        <v>0</v>
      </c>
      <c r="L646" s="460"/>
      <c r="M646" s="445">
        <f t="shared" si="59"/>
        <v>0</v>
      </c>
      <c r="N646" s="460"/>
      <c r="O646" s="445">
        <f t="shared" si="63"/>
        <v>0</v>
      </c>
      <c r="P646" s="444">
        <f t="shared" si="64"/>
        <v>0</v>
      </c>
      <c r="Q646" s="463"/>
      <c r="R646" s="453">
        <f t="shared" si="60"/>
        <v>0</v>
      </c>
    </row>
    <row r="647" ht="30" hidden="1" customHeight="1" spans="1:18">
      <c r="A647" s="426">
        <v>20805</v>
      </c>
      <c r="B647" s="427" t="s">
        <v>98</v>
      </c>
      <c r="C647" s="427" t="s">
        <v>192</v>
      </c>
      <c r="D647" s="428"/>
      <c r="E647" s="429" t="s">
        <v>682</v>
      </c>
      <c r="F647" s="460">
        <f t="shared" si="61"/>
        <v>0</v>
      </c>
      <c r="G647" s="430">
        <f t="shared" si="62"/>
        <v>0</v>
      </c>
      <c r="H647" s="460">
        <v>0</v>
      </c>
      <c r="I647" s="460">
        <v>0</v>
      </c>
      <c r="J647" s="460">
        <v>0</v>
      </c>
      <c r="K647" s="460">
        <v>0</v>
      </c>
      <c r="L647" s="460">
        <v>0</v>
      </c>
      <c r="M647" s="445">
        <f t="shared" ref="M647:M710" si="65">IF(F647=0,0,L647/F647)</f>
        <v>0</v>
      </c>
      <c r="N647" s="460">
        <v>7482</v>
      </c>
      <c r="O647" s="445">
        <f t="shared" si="63"/>
        <v>0</v>
      </c>
      <c r="P647" s="444">
        <f t="shared" si="64"/>
        <v>-7482</v>
      </c>
      <c r="Q647" s="463"/>
      <c r="R647" s="453">
        <f t="shared" si="60"/>
        <v>0</v>
      </c>
    </row>
    <row r="648" ht="30" hidden="1" customHeight="1" spans="1:18">
      <c r="A648" s="426">
        <v>2080501</v>
      </c>
      <c r="B648" s="427"/>
      <c r="C648" s="427"/>
      <c r="D648" s="427" t="s">
        <v>183</v>
      </c>
      <c r="E648" s="429" t="s">
        <v>683</v>
      </c>
      <c r="F648" s="460">
        <f t="shared" si="61"/>
        <v>0</v>
      </c>
      <c r="G648" s="430">
        <f t="shared" si="62"/>
        <v>0</v>
      </c>
      <c r="H648" s="460">
        <v>0</v>
      </c>
      <c r="I648" s="460">
        <v>0</v>
      </c>
      <c r="J648" s="460">
        <v>0</v>
      </c>
      <c r="K648" s="460">
        <v>0</v>
      </c>
      <c r="L648" s="460">
        <v>0</v>
      </c>
      <c r="M648" s="445">
        <f t="shared" si="65"/>
        <v>0</v>
      </c>
      <c r="N648" s="460">
        <v>0</v>
      </c>
      <c r="O648" s="445">
        <f t="shared" si="63"/>
        <v>0</v>
      </c>
      <c r="P648" s="444">
        <f t="shared" si="64"/>
        <v>0</v>
      </c>
      <c r="Q648" s="463"/>
      <c r="R648" s="453">
        <f t="shared" ref="R648:R711" si="66">F648+G648+H648+L648+M648+N648+O648+P648</f>
        <v>0</v>
      </c>
    </row>
    <row r="649" ht="30" hidden="1" customHeight="1" spans="1:18">
      <c r="A649" s="426">
        <v>2080502</v>
      </c>
      <c r="B649" s="427"/>
      <c r="C649" s="427"/>
      <c r="D649" s="427" t="s">
        <v>186</v>
      </c>
      <c r="E649" s="429" t="s">
        <v>684</v>
      </c>
      <c r="F649" s="460">
        <f t="shared" ref="F649:F712" si="67">G649+K649</f>
        <v>0</v>
      </c>
      <c r="G649" s="430">
        <f t="shared" ref="G649:G712" si="68">H649+I649+J649</f>
        <v>0</v>
      </c>
      <c r="H649" s="460">
        <v>0</v>
      </c>
      <c r="I649" s="460">
        <v>0</v>
      </c>
      <c r="J649" s="460">
        <v>0</v>
      </c>
      <c r="K649" s="460">
        <v>0</v>
      </c>
      <c r="L649" s="460">
        <v>0</v>
      </c>
      <c r="M649" s="445">
        <f t="shared" si="65"/>
        <v>0</v>
      </c>
      <c r="N649" s="460">
        <v>0</v>
      </c>
      <c r="O649" s="445">
        <f t="shared" si="63"/>
        <v>0</v>
      </c>
      <c r="P649" s="444">
        <f t="shared" si="64"/>
        <v>0</v>
      </c>
      <c r="Q649" s="463"/>
      <c r="R649" s="453">
        <f t="shared" si="66"/>
        <v>0</v>
      </c>
    </row>
    <row r="650" ht="30" hidden="1" customHeight="1" spans="1:18">
      <c r="A650" s="426">
        <v>2080503</v>
      </c>
      <c r="B650" s="427"/>
      <c r="C650" s="427"/>
      <c r="D650" s="427" t="s">
        <v>188</v>
      </c>
      <c r="E650" s="429" t="s">
        <v>685</v>
      </c>
      <c r="F650" s="460">
        <f t="shared" si="67"/>
        <v>0</v>
      </c>
      <c r="G650" s="430">
        <f t="shared" si="68"/>
        <v>0</v>
      </c>
      <c r="H650" s="460">
        <v>0</v>
      </c>
      <c r="I650" s="460">
        <v>0</v>
      </c>
      <c r="J650" s="460">
        <v>0</v>
      </c>
      <c r="K650" s="460">
        <v>0</v>
      </c>
      <c r="L650" s="460">
        <v>0</v>
      </c>
      <c r="M650" s="445">
        <f t="shared" si="65"/>
        <v>0</v>
      </c>
      <c r="N650" s="460">
        <v>0</v>
      </c>
      <c r="O650" s="445">
        <f t="shared" si="63"/>
        <v>0</v>
      </c>
      <c r="P650" s="444">
        <f t="shared" si="64"/>
        <v>0</v>
      </c>
      <c r="Q650" s="463"/>
      <c r="R650" s="453">
        <f t="shared" si="66"/>
        <v>0</v>
      </c>
    </row>
    <row r="651" ht="30" hidden="1" customHeight="1" spans="1:18">
      <c r="A651" s="426">
        <v>2080504</v>
      </c>
      <c r="B651" s="427"/>
      <c r="C651" s="427"/>
      <c r="D651" s="427" t="s">
        <v>190</v>
      </c>
      <c r="E651" s="429" t="s">
        <v>686</v>
      </c>
      <c r="F651" s="460">
        <f t="shared" si="67"/>
        <v>0</v>
      </c>
      <c r="G651" s="430">
        <f t="shared" si="68"/>
        <v>0</v>
      </c>
      <c r="H651" s="460">
        <v>0</v>
      </c>
      <c r="I651" s="460">
        <v>0</v>
      </c>
      <c r="J651" s="460">
        <v>0</v>
      </c>
      <c r="K651" s="460">
        <v>0</v>
      </c>
      <c r="L651" s="460">
        <v>0</v>
      </c>
      <c r="M651" s="445">
        <f t="shared" si="65"/>
        <v>0</v>
      </c>
      <c r="N651" s="460">
        <v>0</v>
      </c>
      <c r="O651" s="445">
        <f t="shared" si="63"/>
        <v>0</v>
      </c>
      <c r="P651" s="444">
        <f t="shared" si="64"/>
        <v>0</v>
      </c>
      <c r="Q651" s="463"/>
      <c r="R651" s="453">
        <f t="shared" si="66"/>
        <v>0</v>
      </c>
    </row>
    <row r="652" ht="30" hidden="1" customHeight="1" spans="1:18">
      <c r="A652" s="426">
        <v>2080599</v>
      </c>
      <c r="B652" s="427"/>
      <c r="C652" s="427"/>
      <c r="D652" s="427" t="s">
        <v>204</v>
      </c>
      <c r="E652" s="429" t="s">
        <v>687</v>
      </c>
      <c r="F652" s="460">
        <f t="shared" si="67"/>
        <v>0</v>
      </c>
      <c r="G652" s="430">
        <f t="shared" si="68"/>
        <v>0</v>
      </c>
      <c r="H652" s="460">
        <v>0</v>
      </c>
      <c r="I652" s="460">
        <v>0</v>
      </c>
      <c r="J652" s="460">
        <v>0</v>
      </c>
      <c r="K652" s="460">
        <v>0</v>
      </c>
      <c r="L652" s="460">
        <v>0</v>
      </c>
      <c r="M652" s="445">
        <f t="shared" si="65"/>
        <v>0</v>
      </c>
      <c r="N652" s="460">
        <v>7482</v>
      </c>
      <c r="O652" s="445">
        <f t="shared" si="63"/>
        <v>0</v>
      </c>
      <c r="P652" s="444">
        <f t="shared" si="64"/>
        <v>-7482</v>
      </c>
      <c r="Q652" s="463"/>
      <c r="R652" s="453">
        <f t="shared" si="66"/>
        <v>0</v>
      </c>
    </row>
    <row r="653" ht="30" customHeight="1" spans="1:18">
      <c r="A653" s="426">
        <v>20806</v>
      </c>
      <c r="B653" s="427" t="s">
        <v>98</v>
      </c>
      <c r="C653" s="427" t="s">
        <v>194</v>
      </c>
      <c r="D653" s="428"/>
      <c r="E653" s="429" t="s">
        <v>688</v>
      </c>
      <c r="F653" s="460">
        <f t="shared" si="67"/>
        <v>27180</v>
      </c>
      <c r="G653" s="430">
        <f t="shared" si="68"/>
        <v>27180</v>
      </c>
      <c r="H653" s="460">
        <v>27180</v>
      </c>
      <c r="I653" s="460">
        <v>0</v>
      </c>
      <c r="J653" s="460">
        <v>0</v>
      </c>
      <c r="K653" s="460">
        <v>0</v>
      </c>
      <c r="L653" s="460">
        <v>5224</v>
      </c>
      <c r="M653" s="445">
        <f t="shared" si="65"/>
        <v>0.192200147167035</v>
      </c>
      <c r="N653" s="460">
        <v>2109</v>
      </c>
      <c r="O653" s="445">
        <f t="shared" si="63"/>
        <v>2.47700331910858</v>
      </c>
      <c r="P653" s="444">
        <f t="shared" si="64"/>
        <v>3115</v>
      </c>
      <c r="Q653" s="463"/>
      <c r="R653" s="453">
        <f t="shared" si="66"/>
        <v>91990.6692034663</v>
      </c>
    </row>
    <row r="654" ht="30" hidden="1" customHeight="1" spans="1:18">
      <c r="A654" s="426">
        <v>2080601</v>
      </c>
      <c r="B654" s="427"/>
      <c r="C654" s="427"/>
      <c r="D654" s="427" t="s">
        <v>183</v>
      </c>
      <c r="E654" s="429" t="s">
        <v>689</v>
      </c>
      <c r="F654" s="460">
        <f t="shared" si="67"/>
        <v>0</v>
      </c>
      <c r="G654" s="430">
        <f t="shared" si="68"/>
        <v>0</v>
      </c>
      <c r="H654" s="460">
        <v>0</v>
      </c>
      <c r="I654" s="460">
        <v>0</v>
      </c>
      <c r="J654" s="460">
        <v>0</v>
      </c>
      <c r="K654" s="460">
        <v>0</v>
      </c>
      <c r="L654" s="460">
        <v>0</v>
      </c>
      <c r="M654" s="445">
        <f t="shared" si="65"/>
        <v>0</v>
      </c>
      <c r="N654" s="460">
        <v>0</v>
      </c>
      <c r="O654" s="445">
        <f t="shared" si="63"/>
        <v>0</v>
      </c>
      <c r="P654" s="444">
        <f t="shared" si="64"/>
        <v>0</v>
      </c>
      <c r="Q654" s="463"/>
      <c r="R654" s="453">
        <f t="shared" si="66"/>
        <v>0</v>
      </c>
    </row>
    <row r="655" ht="30" hidden="1" customHeight="1" spans="1:18">
      <c r="A655" s="426">
        <v>2080602</v>
      </c>
      <c r="B655" s="427"/>
      <c r="C655" s="427"/>
      <c r="D655" s="427" t="s">
        <v>186</v>
      </c>
      <c r="E655" s="429" t="s">
        <v>690</v>
      </c>
      <c r="F655" s="460">
        <f t="shared" si="67"/>
        <v>0</v>
      </c>
      <c r="G655" s="430">
        <f t="shared" si="68"/>
        <v>0</v>
      </c>
      <c r="H655" s="460">
        <v>0</v>
      </c>
      <c r="I655" s="460">
        <v>0</v>
      </c>
      <c r="J655" s="460">
        <v>0</v>
      </c>
      <c r="K655" s="460">
        <v>0</v>
      </c>
      <c r="L655" s="460">
        <v>0</v>
      </c>
      <c r="M655" s="445">
        <f t="shared" si="65"/>
        <v>0</v>
      </c>
      <c r="N655" s="460">
        <v>0</v>
      </c>
      <c r="O655" s="445">
        <f t="shared" si="63"/>
        <v>0</v>
      </c>
      <c r="P655" s="444">
        <f t="shared" si="64"/>
        <v>0</v>
      </c>
      <c r="Q655" s="463"/>
      <c r="R655" s="453">
        <f t="shared" si="66"/>
        <v>0</v>
      </c>
    </row>
    <row r="656" ht="30" customHeight="1" spans="1:18">
      <c r="A656" s="426">
        <v>2080699</v>
      </c>
      <c r="B656" s="427"/>
      <c r="C656" s="427"/>
      <c r="D656" s="427" t="s">
        <v>204</v>
      </c>
      <c r="E656" s="429" t="s">
        <v>691</v>
      </c>
      <c r="F656" s="460">
        <f t="shared" si="67"/>
        <v>27180</v>
      </c>
      <c r="G656" s="430">
        <f t="shared" si="68"/>
        <v>27180</v>
      </c>
      <c r="H656" s="460">
        <v>27180</v>
      </c>
      <c r="I656" s="460">
        <v>0</v>
      </c>
      <c r="J656" s="460">
        <v>0</v>
      </c>
      <c r="K656" s="460">
        <v>0</v>
      </c>
      <c r="L656" s="460">
        <v>5224</v>
      </c>
      <c r="M656" s="445">
        <f t="shared" si="65"/>
        <v>0.192200147167035</v>
      </c>
      <c r="N656" s="460">
        <v>2109</v>
      </c>
      <c r="O656" s="445">
        <f t="shared" si="63"/>
        <v>2.47700331910858</v>
      </c>
      <c r="P656" s="444">
        <f t="shared" si="64"/>
        <v>3115</v>
      </c>
      <c r="Q656" s="463"/>
      <c r="R656" s="453">
        <f t="shared" si="66"/>
        <v>91990.6692034663</v>
      </c>
    </row>
    <row r="657" ht="30" customHeight="1" spans="1:18">
      <c r="A657" s="426">
        <v>20807</v>
      </c>
      <c r="B657" s="427" t="s">
        <v>98</v>
      </c>
      <c r="C657" s="427" t="s">
        <v>196</v>
      </c>
      <c r="D657" s="428"/>
      <c r="E657" s="429" t="s">
        <v>692</v>
      </c>
      <c r="F657" s="460">
        <f t="shared" si="67"/>
        <v>10000</v>
      </c>
      <c r="G657" s="430">
        <f t="shared" si="68"/>
        <v>10000</v>
      </c>
      <c r="H657" s="460">
        <v>10000</v>
      </c>
      <c r="I657" s="460">
        <v>0</v>
      </c>
      <c r="J657" s="460">
        <v>0</v>
      </c>
      <c r="K657" s="460">
        <v>0</v>
      </c>
      <c r="L657" s="460">
        <v>0</v>
      </c>
      <c r="M657" s="445">
        <f t="shared" si="65"/>
        <v>0</v>
      </c>
      <c r="N657" s="460">
        <v>23498</v>
      </c>
      <c r="O657" s="445">
        <f t="shared" ref="O657:O720" si="69">IF(N657=0,0,L657/N657)</f>
        <v>0</v>
      </c>
      <c r="P657" s="444">
        <f t="shared" ref="P657:P720" si="70">L657-N657</f>
        <v>-23498</v>
      </c>
      <c r="Q657" s="464"/>
      <c r="R657" s="453">
        <f t="shared" si="66"/>
        <v>30000</v>
      </c>
    </row>
    <row r="658" ht="30" hidden="1" customHeight="1" spans="1:18">
      <c r="A658" s="426">
        <v>2080701</v>
      </c>
      <c r="B658" s="427"/>
      <c r="C658" s="427"/>
      <c r="D658" s="427" t="s">
        <v>183</v>
      </c>
      <c r="E658" s="429" t="s">
        <v>693</v>
      </c>
      <c r="F658" s="460">
        <f t="shared" si="67"/>
        <v>0</v>
      </c>
      <c r="G658" s="430">
        <f t="shared" si="68"/>
        <v>0</v>
      </c>
      <c r="H658" s="460">
        <v>0</v>
      </c>
      <c r="I658" s="460">
        <v>0</v>
      </c>
      <c r="J658" s="460">
        <v>0</v>
      </c>
      <c r="K658" s="460">
        <v>0</v>
      </c>
      <c r="L658" s="460">
        <v>0</v>
      </c>
      <c r="M658" s="445">
        <f t="shared" si="65"/>
        <v>0</v>
      </c>
      <c r="N658" s="460">
        <v>0</v>
      </c>
      <c r="O658" s="445">
        <f t="shared" si="69"/>
        <v>0</v>
      </c>
      <c r="P658" s="444">
        <f t="shared" si="70"/>
        <v>0</v>
      </c>
      <c r="Q658" s="463"/>
      <c r="R658" s="453">
        <f t="shared" si="66"/>
        <v>0</v>
      </c>
    </row>
    <row r="659" ht="30" hidden="1" customHeight="1" spans="1:18">
      <c r="A659" s="426">
        <v>2080702</v>
      </c>
      <c r="B659" s="427"/>
      <c r="C659" s="427"/>
      <c r="D659" s="427" t="s">
        <v>186</v>
      </c>
      <c r="E659" s="429" t="s">
        <v>694</v>
      </c>
      <c r="F659" s="460">
        <f t="shared" si="67"/>
        <v>0</v>
      </c>
      <c r="G659" s="430">
        <f t="shared" si="68"/>
        <v>0</v>
      </c>
      <c r="H659" s="460">
        <v>0</v>
      </c>
      <c r="I659" s="460">
        <v>0</v>
      </c>
      <c r="J659" s="460">
        <v>0</v>
      </c>
      <c r="K659" s="460">
        <v>0</v>
      </c>
      <c r="L659" s="460">
        <v>0</v>
      </c>
      <c r="M659" s="445">
        <f t="shared" si="65"/>
        <v>0</v>
      </c>
      <c r="N659" s="460">
        <v>12498</v>
      </c>
      <c r="O659" s="445">
        <f t="shared" si="69"/>
        <v>0</v>
      </c>
      <c r="P659" s="444">
        <f t="shared" si="70"/>
        <v>-12498</v>
      </c>
      <c r="Q659" s="463"/>
      <c r="R659" s="453">
        <f t="shared" si="66"/>
        <v>0</v>
      </c>
    </row>
    <row r="660" ht="30" hidden="1" customHeight="1" spans="1:18">
      <c r="A660" s="426">
        <v>2080704</v>
      </c>
      <c r="B660" s="427"/>
      <c r="C660" s="427"/>
      <c r="D660" s="427" t="s">
        <v>190</v>
      </c>
      <c r="E660" s="429" t="s">
        <v>695</v>
      </c>
      <c r="F660" s="460">
        <f t="shared" si="67"/>
        <v>0</v>
      </c>
      <c r="G660" s="430">
        <f t="shared" si="68"/>
        <v>0</v>
      </c>
      <c r="H660" s="460">
        <v>0</v>
      </c>
      <c r="I660" s="460">
        <v>0</v>
      </c>
      <c r="J660" s="460">
        <v>0</v>
      </c>
      <c r="K660" s="460">
        <v>0</v>
      </c>
      <c r="L660" s="460">
        <v>0</v>
      </c>
      <c r="M660" s="445">
        <f t="shared" si="65"/>
        <v>0</v>
      </c>
      <c r="N660" s="460">
        <v>0</v>
      </c>
      <c r="O660" s="445">
        <f t="shared" si="69"/>
        <v>0</v>
      </c>
      <c r="P660" s="444">
        <f t="shared" si="70"/>
        <v>0</v>
      </c>
      <c r="Q660" s="463"/>
      <c r="R660" s="453">
        <f t="shared" si="66"/>
        <v>0</v>
      </c>
    </row>
    <row r="661" ht="30" hidden="1" customHeight="1" spans="1:18">
      <c r="A661" s="426">
        <v>2080705</v>
      </c>
      <c r="B661" s="427"/>
      <c r="C661" s="427"/>
      <c r="D661" s="427" t="s">
        <v>192</v>
      </c>
      <c r="E661" s="429" t="s">
        <v>696</v>
      </c>
      <c r="F661" s="460">
        <f t="shared" si="67"/>
        <v>0</v>
      </c>
      <c r="G661" s="430">
        <f t="shared" si="68"/>
        <v>0</v>
      </c>
      <c r="H661" s="460">
        <v>0</v>
      </c>
      <c r="I661" s="460">
        <v>0</v>
      </c>
      <c r="J661" s="460">
        <v>0</v>
      </c>
      <c r="K661" s="460">
        <v>0</v>
      </c>
      <c r="L661" s="460">
        <v>0</v>
      </c>
      <c r="M661" s="445">
        <f t="shared" si="65"/>
        <v>0</v>
      </c>
      <c r="N661" s="460">
        <v>0</v>
      </c>
      <c r="O661" s="445">
        <f t="shared" si="69"/>
        <v>0</v>
      </c>
      <c r="P661" s="444">
        <f t="shared" si="70"/>
        <v>0</v>
      </c>
      <c r="Q661" s="463"/>
      <c r="R661" s="453">
        <f t="shared" si="66"/>
        <v>0</v>
      </c>
    </row>
    <row r="662" ht="30" hidden="1" customHeight="1" spans="1:18">
      <c r="A662" s="426">
        <v>2080709</v>
      </c>
      <c r="B662" s="427"/>
      <c r="C662" s="427"/>
      <c r="D662" s="427" t="s">
        <v>200</v>
      </c>
      <c r="E662" s="429" t="s">
        <v>697</v>
      </c>
      <c r="F662" s="460">
        <f t="shared" si="67"/>
        <v>0</v>
      </c>
      <c r="G662" s="430">
        <f t="shared" si="68"/>
        <v>0</v>
      </c>
      <c r="H662" s="460">
        <v>0</v>
      </c>
      <c r="I662" s="460">
        <v>0</v>
      </c>
      <c r="J662" s="460">
        <v>0</v>
      </c>
      <c r="K662" s="460">
        <v>0</v>
      </c>
      <c r="L662" s="460">
        <v>0</v>
      </c>
      <c r="M662" s="445">
        <f t="shared" si="65"/>
        <v>0</v>
      </c>
      <c r="N662" s="460">
        <v>0</v>
      </c>
      <c r="O662" s="445">
        <f t="shared" si="69"/>
        <v>0</v>
      </c>
      <c r="P662" s="444">
        <f t="shared" si="70"/>
        <v>0</v>
      </c>
      <c r="Q662" s="463"/>
      <c r="R662" s="453">
        <f t="shared" si="66"/>
        <v>0</v>
      </c>
    </row>
    <row r="663" ht="30" hidden="1" customHeight="1" spans="1:18">
      <c r="A663" s="426">
        <v>2080710</v>
      </c>
      <c r="B663" s="427"/>
      <c r="C663" s="427"/>
      <c r="D663" s="427" t="s">
        <v>260</v>
      </c>
      <c r="E663" s="429" t="s">
        <v>698</v>
      </c>
      <c r="F663" s="460">
        <f t="shared" si="67"/>
        <v>0</v>
      </c>
      <c r="G663" s="430">
        <f t="shared" si="68"/>
        <v>0</v>
      </c>
      <c r="H663" s="460">
        <v>0</v>
      </c>
      <c r="I663" s="460">
        <v>0</v>
      </c>
      <c r="J663" s="460">
        <v>0</v>
      </c>
      <c r="K663" s="460">
        <v>0</v>
      </c>
      <c r="L663" s="460">
        <v>0</v>
      </c>
      <c r="M663" s="445">
        <f t="shared" si="65"/>
        <v>0</v>
      </c>
      <c r="N663" s="460">
        <v>0</v>
      </c>
      <c r="O663" s="445">
        <f t="shared" si="69"/>
        <v>0</v>
      </c>
      <c r="P663" s="444">
        <f t="shared" si="70"/>
        <v>0</v>
      </c>
      <c r="Q663" s="463"/>
      <c r="R663" s="453">
        <f t="shared" si="66"/>
        <v>0</v>
      </c>
    </row>
    <row r="664" ht="30" hidden="1" customHeight="1" spans="1:18">
      <c r="A664" s="426">
        <v>2080711</v>
      </c>
      <c r="B664" s="427"/>
      <c r="C664" s="427"/>
      <c r="D664" s="427" t="s">
        <v>269</v>
      </c>
      <c r="E664" s="429" t="s">
        <v>699</v>
      </c>
      <c r="F664" s="460">
        <f t="shared" si="67"/>
        <v>0</v>
      </c>
      <c r="G664" s="430">
        <f t="shared" si="68"/>
        <v>0</v>
      </c>
      <c r="H664" s="460">
        <v>0</v>
      </c>
      <c r="I664" s="460">
        <v>0</v>
      </c>
      <c r="J664" s="460">
        <v>0</v>
      </c>
      <c r="K664" s="460">
        <v>0</v>
      </c>
      <c r="L664" s="460">
        <v>0</v>
      </c>
      <c r="M664" s="445">
        <f t="shared" si="65"/>
        <v>0</v>
      </c>
      <c r="N664" s="460">
        <v>0</v>
      </c>
      <c r="O664" s="445">
        <f t="shared" si="69"/>
        <v>0</v>
      </c>
      <c r="P664" s="444">
        <f t="shared" si="70"/>
        <v>0</v>
      </c>
      <c r="Q664" s="463"/>
      <c r="R664" s="453">
        <f t="shared" si="66"/>
        <v>0</v>
      </c>
    </row>
    <row r="665" ht="30" hidden="1" customHeight="1" spans="1:18">
      <c r="A665" s="426">
        <v>2080712</v>
      </c>
      <c r="B665" s="427"/>
      <c r="C665" s="427"/>
      <c r="D665" s="427" t="s">
        <v>271</v>
      </c>
      <c r="E665" s="429" t="s">
        <v>700</v>
      </c>
      <c r="F665" s="460">
        <f t="shared" si="67"/>
        <v>0</v>
      </c>
      <c r="G665" s="430">
        <f t="shared" si="68"/>
        <v>0</v>
      </c>
      <c r="H665" s="460">
        <v>0</v>
      </c>
      <c r="I665" s="460">
        <v>0</v>
      </c>
      <c r="J665" s="460">
        <v>0</v>
      </c>
      <c r="K665" s="460">
        <v>0</v>
      </c>
      <c r="L665" s="460">
        <v>0</v>
      </c>
      <c r="M665" s="445">
        <f t="shared" si="65"/>
        <v>0</v>
      </c>
      <c r="N665" s="460">
        <v>1000</v>
      </c>
      <c r="O665" s="445">
        <f t="shared" si="69"/>
        <v>0</v>
      </c>
      <c r="P665" s="444">
        <f t="shared" si="70"/>
        <v>-1000</v>
      </c>
      <c r="Q665" s="463"/>
      <c r="R665" s="453">
        <f t="shared" si="66"/>
        <v>0</v>
      </c>
    </row>
    <row r="666" ht="30" hidden="1" customHeight="1" spans="1:18">
      <c r="A666" s="426">
        <v>2080713</v>
      </c>
      <c r="B666" s="427"/>
      <c r="C666" s="427"/>
      <c r="D666" s="427" t="s">
        <v>279</v>
      </c>
      <c r="E666" s="429" t="s">
        <v>701</v>
      </c>
      <c r="F666" s="460">
        <f t="shared" si="67"/>
        <v>0</v>
      </c>
      <c r="G666" s="430">
        <f t="shared" si="68"/>
        <v>0</v>
      </c>
      <c r="H666" s="460">
        <v>0</v>
      </c>
      <c r="I666" s="460">
        <v>0</v>
      </c>
      <c r="J666" s="460">
        <v>0</v>
      </c>
      <c r="K666" s="460">
        <v>0</v>
      </c>
      <c r="L666" s="460">
        <v>0</v>
      </c>
      <c r="M666" s="445">
        <f t="shared" si="65"/>
        <v>0</v>
      </c>
      <c r="N666" s="460">
        <v>0</v>
      </c>
      <c r="O666" s="445">
        <f t="shared" si="69"/>
        <v>0</v>
      </c>
      <c r="P666" s="444">
        <f t="shared" si="70"/>
        <v>0</v>
      </c>
      <c r="Q666" s="463"/>
      <c r="R666" s="453">
        <f t="shared" si="66"/>
        <v>0</v>
      </c>
    </row>
    <row r="667" ht="30" customHeight="1" spans="1:18">
      <c r="A667" s="426">
        <v>2080799</v>
      </c>
      <c r="B667" s="427"/>
      <c r="C667" s="427"/>
      <c r="D667" s="427" t="s">
        <v>204</v>
      </c>
      <c r="E667" s="429" t="s">
        <v>702</v>
      </c>
      <c r="F667" s="460">
        <f t="shared" si="67"/>
        <v>10000</v>
      </c>
      <c r="G667" s="430">
        <f t="shared" si="68"/>
        <v>10000</v>
      </c>
      <c r="H667" s="460">
        <v>10000</v>
      </c>
      <c r="I667" s="460">
        <v>0</v>
      </c>
      <c r="J667" s="460">
        <v>0</v>
      </c>
      <c r="K667" s="460">
        <v>0</v>
      </c>
      <c r="L667" s="460">
        <v>0</v>
      </c>
      <c r="M667" s="445">
        <f t="shared" si="65"/>
        <v>0</v>
      </c>
      <c r="N667" s="460">
        <v>10000</v>
      </c>
      <c r="O667" s="445">
        <f t="shared" si="69"/>
        <v>0</v>
      </c>
      <c r="P667" s="444">
        <f t="shared" si="70"/>
        <v>-10000</v>
      </c>
      <c r="Q667" s="463"/>
      <c r="R667" s="453">
        <f t="shared" si="66"/>
        <v>30000</v>
      </c>
    </row>
    <row r="668" ht="30" customHeight="1" spans="1:18">
      <c r="A668" s="426">
        <v>20808</v>
      </c>
      <c r="B668" s="427" t="s">
        <v>98</v>
      </c>
      <c r="C668" s="427" t="s">
        <v>198</v>
      </c>
      <c r="D668" s="428"/>
      <c r="E668" s="429" t="s">
        <v>703</v>
      </c>
      <c r="F668" s="460">
        <f t="shared" si="67"/>
        <v>11870.56</v>
      </c>
      <c r="G668" s="430">
        <f t="shared" si="68"/>
        <v>11870.56</v>
      </c>
      <c r="H668" s="460">
        <v>11870.56</v>
      </c>
      <c r="I668" s="460">
        <v>0</v>
      </c>
      <c r="J668" s="460">
        <v>0</v>
      </c>
      <c r="K668" s="460">
        <v>0</v>
      </c>
      <c r="L668" s="460">
        <v>1805</v>
      </c>
      <c r="M668" s="445">
        <f t="shared" si="65"/>
        <v>0.152056853257134</v>
      </c>
      <c r="N668" s="460">
        <v>1539</v>
      </c>
      <c r="O668" s="445">
        <f t="shared" si="69"/>
        <v>1.17283950617284</v>
      </c>
      <c r="P668" s="444">
        <f t="shared" si="70"/>
        <v>266</v>
      </c>
      <c r="Q668" s="463"/>
      <c r="R668" s="453">
        <f t="shared" si="66"/>
        <v>39223.0048963594</v>
      </c>
    </row>
    <row r="669" ht="30" hidden="1" customHeight="1" spans="1:18">
      <c r="A669" s="426">
        <v>2080801</v>
      </c>
      <c r="B669" s="427"/>
      <c r="C669" s="427"/>
      <c r="D669" s="427" t="s">
        <v>183</v>
      </c>
      <c r="E669" s="429" t="s">
        <v>704</v>
      </c>
      <c r="F669" s="460">
        <f t="shared" si="67"/>
        <v>0</v>
      </c>
      <c r="G669" s="430">
        <f t="shared" si="68"/>
        <v>0</v>
      </c>
      <c r="H669" s="460">
        <v>0</v>
      </c>
      <c r="I669" s="460">
        <v>0</v>
      </c>
      <c r="J669" s="460">
        <v>0</v>
      </c>
      <c r="K669" s="460">
        <v>0</v>
      </c>
      <c r="L669" s="460">
        <v>0</v>
      </c>
      <c r="M669" s="445">
        <f t="shared" si="65"/>
        <v>0</v>
      </c>
      <c r="N669" s="460">
        <v>1</v>
      </c>
      <c r="O669" s="445">
        <f t="shared" si="69"/>
        <v>0</v>
      </c>
      <c r="P669" s="444">
        <f t="shared" si="70"/>
        <v>-1</v>
      </c>
      <c r="Q669" s="463"/>
      <c r="R669" s="453">
        <f t="shared" si="66"/>
        <v>0</v>
      </c>
    </row>
    <row r="670" ht="30" customHeight="1" spans="1:18">
      <c r="A670" s="426">
        <v>2080802</v>
      </c>
      <c r="B670" s="427"/>
      <c r="C670" s="427"/>
      <c r="D670" s="427" t="s">
        <v>186</v>
      </c>
      <c r="E670" s="429" t="s">
        <v>705</v>
      </c>
      <c r="F670" s="460">
        <f t="shared" si="67"/>
        <v>317</v>
      </c>
      <c r="G670" s="430">
        <f t="shared" si="68"/>
        <v>317</v>
      </c>
      <c r="H670" s="460">
        <v>317</v>
      </c>
      <c r="I670" s="460">
        <v>0</v>
      </c>
      <c r="J670" s="460">
        <v>0</v>
      </c>
      <c r="K670" s="460">
        <v>0</v>
      </c>
      <c r="L670" s="460">
        <v>0</v>
      </c>
      <c r="M670" s="445">
        <f t="shared" si="65"/>
        <v>0</v>
      </c>
      <c r="N670" s="460">
        <v>100</v>
      </c>
      <c r="O670" s="445">
        <f t="shared" si="69"/>
        <v>0</v>
      </c>
      <c r="P670" s="444">
        <f t="shared" si="70"/>
        <v>-100</v>
      </c>
      <c r="Q670" s="463"/>
      <c r="R670" s="453">
        <f t="shared" si="66"/>
        <v>951</v>
      </c>
    </row>
    <row r="671" ht="30" customHeight="1" spans="1:18">
      <c r="A671" s="426">
        <v>2080803</v>
      </c>
      <c r="B671" s="427"/>
      <c r="C671" s="427"/>
      <c r="D671" s="427" t="s">
        <v>188</v>
      </c>
      <c r="E671" s="429" t="s">
        <v>706</v>
      </c>
      <c r="F671" s="460">
        <f t="shared" si="67"/>
        <v>2238</v>
      </c>
      <c r="G671" s="430">
        <f t="shared" si="68"/>
        <v>2238</v>
      </c>
      <c r="H671" s="460">
        <v>2238</v>
      </c>
      <c r="I671" s="460">
        <v>0</v>
      </c>
      <c r="J671" s="460">
        <v>0</v>
      </c>
      <c r="K671" s="460">
        <v>0</v>
      </c>
      <c r="L671" s="460">
        <v>0</v>
      </c>
      <c r="M671" s="445">
        <f t="shared" si="65"/>
        <v>0</v>
      </c>
      <c r="N671" s="460">
        <v>0</v>
      </c>
      <c r="O671" s="445">
        <f t="shared" si="69"/>
        <v>0</v>
      </c>
      <c r="P671" s="444">
        <f t="shared" si="70"/>
        <v>0</v>
      </c>
      <c r="Q671" s="463"/>
      <c r="R671" s="453">
        <f t="shared" si="66"/>
        <v>6714</v>
      </c>
    </row>
    <row r="672" ht="30" customHeight="1" spans="1:18">
      <c r="A672" s="426">
        <v>2080804</v>
      </c>
      <c r="B672" s="427"/>
      <c r="C672" s="427"/>
      <c r="D672" s="427" t="s">
        <v>190</v>
      </c>
      <c r="E672" s="429" t="s">
        <v>707</v>
      </c>
      <c r="F672" s="460">
        <f t="shared" si="67"/>
        <v>1094.56</v>
      </c>
      <c r="G672" s="430">
        <f t="shared" si="68"/>
        <v>1094.56</v>
      </c>
      <c r="H672" s="460">
        <v>1094.56</v>
      </c>
      <c r="I672" s="460">
        <v>0</v>
      </c>
      <c r="J672" s="460">
        <v>0</v>
      </c>
      <c r="K672" s="460">
        <v>0</v>
      </c>
      <c r="L672" s="460">
        <v>1080</v>
      </c>
      <c r="M672" s="445">
        <f t="shared" si="65"/>
        <v>0.986697851191346</v>
      </c>
      <c r="N672" s="460">
        <v>813</v>
      </c>
      <c r="O672" s="445">
        <f t="shared" si="69"/>
        <v>1.32841328413284</v>
      </c>
      <c r="P672" s="444">
        <f t="shared" si="70"/>
        <v>267</v>
      </c>
      <c r="Q672" s="463"/>
      <c r="R672" s="453">
        <f t="shared" si="66"/>
        <v>5445.99511113532</v>
      </c>
    </row>
    <row r="673" ht="30" hidden="1" customHeight="1" spans="1:18">
      <c r="A673" s="426">
        <v>2080805</v>
      </c>
      <c r="B673" s="427"/>
      <c r="C673" s="427"/>
      <c r="D673" s="427" t="s">
        <v>192</v>
      </c>
      <c r="E673" s="429" t="s">
        <v>708</v>
      </c>
      <c r="F673" s="460">
        <f t="shared" si="67"/>
        <v>0</v>
      </c>
      <c r="G673" s="430">
        <f t="shared" si="68"/>
        <v>0</v>
      </c>
      <c r="H673" s="460">
        <v>0</v>
      </c>
      <c r="I673" s="460">
        <v>0</v>
      </c>
      <c r="J673" s="460">
        <v>0</v>
      </c>
      <c r="K673" s="460">
        <v>0</v>
      </c>
      <c r="L673" s="460">
        <v>0</v>
      </c>
      <c r="M673" s="445">
        <f t="shared" si="65"/>
        <v>0</v>
      </c>
      <c r="N673" s="460">
        <v>0</v>
      </c>
      <c r="O673" s="445">
        <f t="shared" si="69"/>
        <v>0</v>
      </c>
      <c r="P673" s="444">
        <f t="shared" si="70"/>
        <v>0</v>
      </c>
      <c r="Q673" s="463"/>
      <c r="R673" s="453">
        <f t="shared" si="66"/>
        <v>0</v>
      </c>
    </row>
    <row r="674" ht="30" hidden="1" customHeight="1" spans="1:18">
      <c r="A674" s="426">
        <v>2080806</v>
      </c>
      <c r="B674" s="427"/>
      <c r="C674" s="427"/>
      <c r="D674" s="427" t="s">
        <v>194</v>
      </c>
      <c r="E674" s="429" t="s">
        <v>709</v>
      </c>
      <c r="F674" s="460">
        <f t="shared" si="67"/>
        <v>0</v>
      </c>
      <c r="G674" s="430">
        <f t="shared" si="68"/>
        <v>0</v>
      </c>
      <c r="H674" s="460">
        <v>0</v>
      </c>
      <c r="I674" s="460">
        <v>0</v>
      </c>
      <c r="J674" s="460">
        <v>0</v>
      </c>
      <c r="K674" s="460">
        <v>0</v>
      </c>
      <c r="L674" s="460">
        <v>0</v>
      </c>
      <c r="M674" s="445">
        <f t="shared" si="65"/>
        <v>0</v>
      </c>
      <c r="N674" s="460">
        <v>0</v>
      </c>
      <c r="O674" s="445">
        <f t="shared" si="69"/>
        <v>0</v>
      </c>
      <c r="P674" s="444">
        <f t="shared" si="70"/>
        <v>0</v>
      </c>
      <c r="Q674" s="463"/>
      <c r="R674" s="453">
        <f t="shared" si="66"/>
        <v>0</v>
      </c>
    </row>
    <row r="675" ht="30" customHeight="1" spans="1:18">
      <c r="A675" s="426">
        <v>2080899</v>
      </c>
      <c r="B675" s="427"/>
      <c r="C675" s="427"/>
      <c r="D675" s="427" t="s">
        <v>204</v>
      </c>
      <c r="E675" s="429" t="s">
        <v>710</v>
      </c>
      <c r="F675" s="460">
        <f t="shared" si="67"/>
        <v>8221</v>
      </c>
      <c r="G675" s="430">
        <f t="shared" si="68"/>
        <v>8221</v>
      </c>
      <c r="H675" s="460">
        <v>8221</v>
      </c>
      <c r="I675" s="460">
        <v>0</v>
      </c>
      <c r="J675" s="460">
        <v>0</v>
      </c>
      <c r="K675" s="460">
        <v>0</v>
      </c>
      <c r="L675" s="460">
        <v>725</v>
      </c>
      <c r="M675" s="445">
        <f t="shared" si="65"/>
        <v>0.088188784819365</v>
      </c>
      <c r="N675" s="460">
        <v>625</v>
      </c>
      <c r="O675" s="445">
        <f t="shared" si="69"/>
        <v>1.16</v>
      </c>
      <c r="P675" s="444">
        <f t="shared" si="70"/>
        <v>100</v>
      </c>
      <c r="Q675" s="463"/>
      <c r="R675" s="453">
        <f t="shared" si="66"/>
        <v>26114.2481887848</v>
      </c>
    </row>
    <row r="676" ht="30" customHeight="1" spans="1:18">
      <c r="A676" s="426">
        <v>20809</v>
      </c>
      <c r="B676" s="427" t="s">
        <v>98</v>
      </c>
      <c r="C676" s="427" t="s">
        <v>200</v>
      </c>
      <c r="D676" s="428"/>
      <c r="E676" s="429" t="s">
        <v>711</v>
      </c>
      <c r="F676" s="460">
        <f t="shared" si="67"/>
        <v>3879.2</v>
      </c>
      <c r="G676" s="430">
        <f t="shared" si="68"/>
        <v>3879.2</v>
      </c>
      <c r="H676" s="460">
        <v>3866</v>
      </c>
      <c r="I676" s="460">
        <v>13.2</v>
      </c>
      <c r="J676" s="460">
        <v>0</v>
      </c>
      <c r="K676" s="460">
        <v>0</v>
      </c>
      <c r="L676" s="460">
        <v>448</v>
      </c>
      <c r="M676" s="445">
        <f t="shared" si="65"/>
        <v>0.115487729428748</v>
      </c>
      <c r="N676" s="460">
        <v>63</v>
      </c>
      <c r="O676" s="445">
        <f t="shared" si="69"/>
        <v>7.11111111111111</v>
      </c>
      <c r="P676" s="444">
        <f t="shared" si="70"/>
        <v>385</v>
      </c>
      <c r="Q676" s="463"/>
      <c r="R676" s="453">
        <f t="shared" si="66"/>
        <v>12527.6265988405</v>
      </c>
    </row>
    <row r="677" ht="30" customHeight="1" spans="1:18">
      <c r="A677" s="426">
        <v>2080901</v>
      </c>
      <c r="B677" s="427"/>
      <c r="C677" s="427"/>
      <c r="D677" s="427" t="s">
        <v>183</v>
      </c>
      <c r="E677" s="429" t="s">
        <v>712</v>
      </c>
      <c r="F677" s="460">
        <f t="shared" si="67"/>
        <v>3707</v>
      </c>
      <c r="G677" s="430">
        <f t="shared" si="68"/>
        <v>3707</v>
      </c>
      <c r="H677" s="460">
        <v>3707</v>
      </c>
      <c r="I677" s="460">
        <v>0</v>
      </c>
      <c r="J677" s="460">
        <v>0</v>
      </c>
      <c r="K677" s="460">
        <v>0</v>
      </c>
      <c r="L677" s="460">
        <v>22</v>
      </c>
      <c r="M677" s="445">
        <f t="shared" si="65"/>
        <v>0.00593471810089021</v>
      </c>
      <c r="N677" s="460">
        <v>21</v>
      </c>
      <c r="O677" s="445">
        <f t="shared" si="69"/>
        <v>1.04761904761905</v>
      </c>
      <c r="P677" s="444">
        <f t="shared" si="70"/>
        <v>1</v>
      </c>
      <c r="Q677" s="463"/>
      <c r="R677" s="453">
        <f t="shared" si="66"/>
        <v>11166.0535537657</v>
      </c>
    </row>
    <row r="678" ht="30" customHeight="1" spans="1:18">
      <c r="A678" s="426">
        <v>2080902</v>
      </c>
      <c r="B678" s="427"/>
      <c r="C678" s="427"/>
      <c r="D678" s="427" t="s">
        <v>186</v>
      </c>
      <c r="E678" s="429" t="s">
        <v>713</v>
      </c>
      <c r="F678" s="460">
        <f t="shared" si="67"/>
        <v>172.2</v>
      </c>
      <c r="G678" s="430">
        <f t="shared" si="68"/>
        <v>172.2</v>
      </c>
      <c r="H678" s="460">
        <v>159</v>
      </c>
      <c r="I678" s="460">
        <v>13.2</v>
      </c>
      <c r="J678" s="460">
        <v>0</v>
      </c>
      <c r="K678" s="460">
        <v>0</v>
      </c>
      <c r="L678" s="460">
        <v>0</v>
      </c>
      <c r="M678" s="445">
        <f t="shared" si="65"/>
        <v>0</v>
      </c>
      <c r="N678" s="460">
        <v>0</v>
      </c>
      <c r="O678" s="445">
        <f t="shared" si="69"/>
        <v>0</v>
      </c>
      <c r="P678" s="444">
        <f t="shared" si="70"/>
        <v>0</v>
      </c>
      <c r="Q678" s="463"/>
      <c r="R678" s="453">
        <f t="shared" si="66"/>
        <v>503.4</v>
      </c>
    </row>
    <row r="679" ht="30" customHeight="1" spans="1:18">
      <c r="A679" s="426">
        <v>2080903</v>
      </c>
      <c r="B679" s="427"/>
      <c r="C679" s="427"/>
      <c r="D679" s="427" t="s">
        <v>188</v>
      </c>
      <c r="E679" s="429" t="s">
        <v>714</v>
      </c>
      <c r="F679" s="460">
        <f t="shared" si="67"/>
        <v>0</v>
      </c>
      <c r="G679" s="430">
        <f t="shared" si="68"/>
        <v>0</v>
      </c>
      <c r="H679" s="460">
        <v>0</v>
      </c>
      <c r="I679" s="460">
        <v>0</v>
      </c>
      <c r="J679" s="460">
        <v>0</v>
      </c>
      <c r="K679" s="460">
        <v>0</v>
      </c>
      <c r="L679" s="460">
        <v>21</v>
      </c>
      <c r="M679" s="445">
        <f t="shared" si="65"/>
        <v>0</v>
      </c>
      <c r="N679" s="460">
        <v>42</v>
      </c>
      <c r="O679" s="445">
        <f t="shared" si="69"/>
        <v>0.5</v>
      </c>
      <c r="P679" s="444">
        <f t="shared" si="70"/>
        <v>-21</v>
      </c>
      <c r="Q679" s="463"/>
      <c r="R679" s="453">
        <f t="shared" si="66"/>
        <v>42.5</v>
      </c>
    </row>
    <row r="680" ht="30" customHeight="1" spans="1:18">
      <c r="A680" s="426">
        <v>2080904</v>
      </c>
      <c r="B680" s="427"/>
      <c r="C680" s="427"/>
      <c r="D680" s="427" t="s">
        <v>190</v>
      </c>
      <c r="E680" s="429" t="s">
        <v>715</v>
      </c>
      <c r="F680" s="460">
        <f t="shared" si="67"/>
        <v>0</v>
      </c>
      <c r="G680" s="430">
        <f t="shared" si="68"/>
        <v>0</v>
      </c>
      <c r="H680" s="460">
        <v>0</v>
      </c>
      <c r="I680" s="460">
        <v>0</v>
      </c>
      <c r="J680" s="460">
        <v>0</v>
      </c>
      <c r="K680" s="460">
        <v>0</v>
      </c>
      <c r="L680" s="460">
        <v>405</v>
      </c>
      <c r="M680" s="445">
        <f t="shared" si="65"/>
        <v>0</v>
      </c>
      <c r="N680" s="460">
        <v>0</v>
      </c>
      <c r="O680" s="445">
        <f t="shared" si="69"/>
        <v>0</v>
      </c>
      <c r="P680" s="444">
        <f t="shared" si="70"/>
        <v>405</v>
      </c>
      <c r="Q680" s="463"/>
      <c r="R680" s="453">
        <f t="shared" si="66"/>
        <v>810</v>
      </c>
    </row>
    <row r="681" ht="30" hidden="1" customHeight="1" spans="1:18">
      <c r="A681" s="426">
        <v>2080999</v>
      </c>
      <c r="B681" s="427"/>
      <c r="C681" s="427"/>
      <c r="D681" s="427" t="s">
        <v>204</v>
      </c>
      <c r="E681" s="429" t="s">
        <v>716</v>
      </c>
      <c r="F681" s="460">
        <f t="shared" si="67"/>
        <v>0</v>
      </c>
      <c r="G681" s="430">
        <f t="shared" si="68"/>
        <v>0</v>
      </c>
      <c r="H681" s="460">
        <v>0</v>
      </c>
      <c r="I681" s="460">
        <v>0</v>
      </c>
      <c r="J681" s="460">
        <v>0</v>
      </c>
      <c r="K681" s="460">
        <v>0</v>
      </c>
      <c r="L681" s="460">
        <v>0</v>
      </c>
      <c r="M681" s="445">
        <f t="shared" si="65"/>
        <v>0</v>
      </c>
      <c r="N681" s="460">
        <v>0</v>
      </c>
      <c r="O681" s="445">
        <f t="shared" si="69"/>
        <v>0</v>
      </c>
      <c r="P681" s="444">
        <f t="shared" si="70"/>
        <v>0</v>
      </c>
      <c r="Q681" s="463"/>
      <c r="R681" s="453">
        <f t="shared" si="66"/>
        <v>0</v>
      </c>
    </row>
    <row r="682" ht="30" customHeight="1" spans="1:18">
      <c r="A682" s="426">
        <v>20810</v>
      </c>
      <c r="B682" s="427" t="s">
        <v>98</v>
      </c>
      <c r="C682" s="427" t="s">
        <v>260</v>
      </c>
      <c r="D682" s="428"/>
      <c r="E682" s="429" t="s">
        <v>717</v>
      </c>
      <c r="F682" s="460">
        <f t="shared" si="67"/>
        <v>18909.02</v>
      </c>
      <c r="G682" s="430">
        <f t="shared" si="68"/>
        <v>18909.02</v>
      </c>
      <c r="H682" s="460">
        <v>18799.02</v>
      </c>
      <c r="I682" s="460">
        <v>0</v>
      </c>
      <c r="J682" s="460">
        <v>110</v>
      </c>
      <c r="K682" s="460">
        <v>0</v>
      </c>
      <c r="L682" s="460">
        <v>818</v>
      </c>
      <c r="M682" s="445">
        <f t="shared" si="65"/>
        <v>0.0432597776087814</v>
      </c>
      <c r="N682" s="460">
        <v>594</v>
      </c>
      <c r="O682" s="445">
        <f t="shared" si="69"/>
        <v>1.37710437710438</v>
      </c>
      <c r="P682" s="444">
        <f t="shared" si="70"/>
        <v>224</v>
      </c>
      <c r="Q682" s="463"/>
      <c r="R682" s="453">
        <f t="shared" si="66"/>
        <v>58254.4803641547</v>
      </c>
    </row>
    <row r="683" ht="30" customHeight="1" spans="1:18">
      <c r="A683" s="426">
        <v>2081001</v>
      </c>
      <c r="B683" s="427"/>
      <c r="C683" s="427"/>
      <c r="D683" s="427" t="s">
        <v>183</v>
      </c>
      <c r="E683" s="429" t="s">
        <v>718</v>
      </c>
      <c r="F683" s="460">
        <f t="shared" si="67"/>
        <v>1650</v>
      </c>
      <c r="G683" s="430">
        <f t="shared" si="68"/>
        <v>1650</v>
      </c>
      <c r="H683" s="460">
        <v>1650</v>
      </c>
      <c r="I683" s="460">
        <v>0</v>
      </c>
      <c r="J683" s="460">
        <v>0</v>
      </c>
      <c r="K683" s="460">
        <v>0</v>
      </c>
      <c r="L683" s="460">
        <v>0</v>
      </c>
      <c r="M683" s="445">
        <f t="shared" si="65"/>
        <v>0</v>
      </c>
      <c r="N683" s="460">
        <v>0</v>
      </c>
      <c r="O683" s="445">
        <f t="shared" si="69"/>
        <v>0</v>
      </c>
      <c r="P683" s="444">
        <f t="shared" si="70"/>
        <v>0</v>
      </c>
      <c r="Q683" s="463"/>
      <c r="R683" s="453">
        <f t="shared" si="66"/>
        <v>4950</v>
      </c>
    </row>
    <row r="684" ht="30" customHeight="1" spans="1:18">
      <c r="A684" s="426">
        <v>2081002</v>
      </c>
      <c r="B684" s="427"/>
      <c r="C684" s="427"/>
      <c r="D684" s="427" t="s">
        <v>186</v>
      </c>
      <c r="E684" s="429" t="s">
        <v>719</v>
      </c>
      <c r="F684" s="460">
        <f t="shared" si="67"/>
        <v>10500</v>
      </c>
      <c r="G684" s="430">
        <f t="shared" si="68"/>
        <v>10500</v>
      </c>
      <c r="H684" s="460">
        <v>10500</v>
      </c>
      <c r="I684" s="460">
        <v>0</v>
      </c>
      <c r="J684" s="460">
        <v>0</v>
      </c>
      <c r="K684" s="460">
        <v>0</v>
      </c>
      <c r="L684" s="460">
        <v>0</v>
      </c>
      <c r="M684" s="445">
        <f t="shared" si="65"/>
        <v>0</v>
      </c>
      <c r="N684" s="460">
        <v>0</v>
      </c>
      <c r="O684" s="445">
        <f t="shared" si="69"/>
        <v>0</v>
      </c>
      <c r="P684" s="444">
        <f t="shared" si="70"/>
        <v>0</v>
      </c>
      <c r="Q684" s="463"/>
      <c r="R684" s="453">
        <f t="shared" si="66"/>
        <v>31500</v>
      </c>
    </row>
    <row r="685" ht="30" customHeight="1" spans="1:18">
      <c r="A685" s="426">
        <v>2081003</v>
      </c>
      <c r="B685" s="427"/>
      <c r="C685" s="427"/>
      <c r="D685" s="427" t="s">
        <v>188</v>
      </c>
      <c r="E685" s="429" t="s">
        <v>720</v>
      </c>
      <c r="F685" s="460">
        <f t="shared" si="67"/>
        <v>50</v>
      </c>
      <c r="G685" s="430">
        <f t="shared" si="68"/>
        <v>50</v>
      </c>
      <c r="H685" s="460">
        <v>50</v>
      </c>
      <c r="I685" s="460">
        <v>0</v>
      </c>
      <c r="J685" s="460">
        <v>0</v>
      </c>
      <c r="K685" s="460">
        <v>0</v>
      </c>
      <c r="L685" s="460">
        <v>0</v>
      </c>
      <c r="M685" s="445">
        <f t="shared" si="65"/>
        <v>0</v>
      </c>
      <c r="N685" s="460">
        <v>50</v>
      </c>
      <c r="O685" s="445">
        <f t="shared" si="69"/>
        <v>0</v>
      </c>
      <c r="P685" s="444">
        <f t="shared" si="70"/>
        <v>-50</v>
      </c>
      <c r="Q685" s="463"/>
      <c r="R685" s="453">
        <f t="shared" si="66"/>
        <v>150</v>
      </c>
    </row>
    <row r="686" ht="30" hidden="1" customHeight="1" spans="1:18">
      <c r="A686" s="426">
        <v>2081004</v>
      </c>
      <c r="B686" s="427"/>
      <c r="C686" s="427"/>
      <c r="D686" s="427" t="s">
        <v>190</v>
      </c>
      <c r="E686" s="429" t="s">
        <v>721</v>
      </c>
      <c r="F686" s="460">
        <f t="shared" si="67"/>
        <v>0</v>
      </c>
      <c r="G686" s="430">
        <f t="shared" si="68"/>
        <v>0</v>
      </c>
      <c r="H686" s="460">
        <v>0</v>
      </c>
      <c r="I686" s="460">
        <v>0</v>
      </c>
      <c r="J686" s="460">
        <v>0</v>
      </c>
      <c r="K686" s="460">
        <v>0</v>
      </c>
      <c r="L686" s="460">
        <v>0</v>
      </c>
      <c r="M686" s="445">
        <f t="shared" si="65"/>
        <v>0</v>
      </c>
      <c r="N686" s="460">
        <v>0</v>
      </c>
      <c r="O686" s="445">
        <f t="shared" si="69"/>
        <v>0</v>
      </c>
      <c r="P686" s="444">
        <f t="shared" si="70"/>
        <v>0</v>
      </c>
      <c r="Q686" s="463"/>
      <c r="R686" s="453">
        <f t="shared" si="66"/>
        <v>0</v>
      </c>
    </row>
    <row r="687" ht="30" customHeight="1" spans="1:18">
      <c r="A687" s="426">
        <v>2081005</v>
      </c>
      <c r="B687" s="427"/>
      <c r="C687" s="427"/>
      <c r="D687" s="427" t="s">
        <v>192</v>
      </c>
      <c r="E687" s="429" t="s">
        <v>722</v>
      </c>
      <c r="F687" s="460">
        <f t="shared" si="67"/>
        <v>1151.02</v>
      </c>
      <c r="G687" s="430">
        <f t="shared" si="68"/>
        <v>1151.02</v>
      </c>
      <c r="H687" s="460">
        <v>1041.02</v>
      </c>
      <c r="I687" s="460">
        <v>0</v>
      </c>
      <c r="J687" s="460">
        <v>110</v>
      </c>
      <c r="K687" s="460">
        <v>0</v>
      </c>
      <c r="L687" s="460">
        <v>788</v>
      </c>
      <c r="M687" s="445">
        <f t="shared" si="65"/>
        <v>0.684610171847579</v>
      </c>
      <c r="N687" s="460">
        <v>544</v>
      </c>
      <c r="O687" s="445">
        <f t="shared" si="69"/>
        <v>1.44852941176471</v>
      </c>
      <c r="P687" s="444">
        <f t="shared" si="70"/>
        <v>244</v>
      </c>
      <c r="Q687" s="463"/>
      <c r="R687" s="453">
        <f t="shared" si="66"/>
        <v>4921.19313958361</v>
      </c>
    </row>
    <row r="688" ht="30" customHeight="1" spans="1:18">
      <c r="A688" s="426">
        <v>2081099</v>
      </c>
      <c r="B688" s="427"/>
      <c r="C688" s="427"/>
      <c r="D688" s="427" t="s">
        <v>204</v>
      </c>
      <c r="E688" s="429" t="s">
        <v>723</v>
      </c>
      <c r="F688" s="460">
        <f t="shared" si="67"/>
        <v>5558</v>
      </c>
      <c r="G688" s="430">
        <f t="shared" si="68"/>
        <v>5558</v>
      </c>
      <c r="H688" s="460">
        <v>5558</v>
      </c>
      <c r="I688" s="460">
        <v>0</v>
      </c>
      <c r="J688" s="460">
        <v>0</v>
      </c>
      <c r="K688" s="460">
        <v>0</v>
      </c>
      <c r="L688" s="460">
        <v>30</v>
      </c>
      <c r="M688" s="445">
        <f t="shared" si="65"/>
        <v>0.00539762504498021</v>
      </c>
      <c r="N688" s="460">
        <v>0</v>
      </c>
      <c r="O688" s="445">
        <f t="shared" si="69"/>
        <v>0</v>
      </c>
      <c r="P688" s="444">
        <f t="shared" si="70"/>
        <v>30</v>
      </c>
      <c r="Q688" s="463"/>
      <c r="R688" s="453">
        <f t="shared" si="66"/>
        <v>16734.005397625</v>
      </c>
    </row>
    <row r="689" ht="30" customHeight="1" spans="1:18">
      <c r="A689" s="426">
        <v>20811</v>
      </c>
      <c r="B689" s="427" t="s">
        <v>98</v>
      </c>
      <c r="C689" s="427" t="s">
        <v>269</v>
      </c>
      <c r="D689" s="428"/>
      <c r="E689" s="429" t="s">
        <v>724</v>
      </c>
      <c r="F689" s="460">
        <f t="shared" si="67"/>
        <v>12186.24</v>
      </c>
      <c r="G689" s="430">
        <f t="shared" si="68"/>
        <v>12186.24</v>
      </c>
      <c r="H689" s="460">
        <v>12186.24</v>
      </c>
      <c r="I689" s="460">
        <v>0</v>
      </c>
      <c r="J689" s="460">
        <v>0</v>
      </c>
      <c r="K689" s="460">
        <v>0</v>
      </c>
      <c r="L689" s="460">
        <v>8214</v>
      </c>
      <c r="M689" s="445">
        <f t="shared" si="65"/>
        <v>0.674038916023318</v>
      </c>
      <c r="N689" s="460">
        <v>2138</v>
      </c>
      <c r="O689" s="445">
        <f t="shared" si="69"/>
        <v>3.84190832553789</v>
      </c>
      <c r="P689" s="444">
        <f t="shared" si="70"/>
        <v>6076</v>
      </c>
      <c r="Q689" s="463"/>
      <c r="R689" s="453">
        <f t="shared" si="66"/>
        <v>52991.2359472416</v>
      </c>
    </row>
    <row r="690" ht="30" customHeight="1" spans="1:18">
      <c r="A690" s="426">
        <v>2081101</v>
      </c>
      <c r="B690" s="427"/>
      <c r="C690" s="427"/>
      <c r="D690" s="427" t="s">
        <v>183</v>
      </c>
      <c r="E690" s="429" t="s">
        <v>185</v>
      </c>
      <c r="F690" s="460">
        <f t="shared" si="67"/>
        <v>1281.04</v>
      </c>
      <c r="G690" s="430">
        <f t="shared" si="68"/>
        <v>1281.04</v>
      </c>
      <c r="H690" s="460">
        <v>1281.04</v>
      </c>
      <c r="I690" s="460">
        <v>0</v>
      </c>
      <c r="J690" s="460">
        <v>0</v>
      </c>
      <c r="K690" s="460">
        <v>0</v>
      </c>
      <c r="L690" s="460">
        <v>1003</v>
      </c>
      <c r="M690" s="445">
        <f t="shared" si="65"/>
        <v>0.782957596952476</v>
      </c>
      <c r="N690" s="460">
        <v>1011</v>
      </c>
      <c r="O690" s="445">
        <f t="shared" si="69"/>
        <v>0.992087042532146</v>
      </c>
      <c r="P690" s="444">
        <f t="shared" si="70"/>
        <v>-8</v>
      </c>
      <c r="Q690" s="463"/>
      <c r="R690" s="453">
        <f t="shared" si="66"/>
        <v>5850.89504463948</v>
      </c>
    </row>
    <row r="691" ht="30" hidden="1" customHeight="1" spans="1:18">
      <c r="A691" s="426">
        <v>2081102</v>
      </c>
      <c r="B691" s="427"/>
      <c r="C691" s="427"/>
      <c r="D691" s="427" t="s">
        <v>186</v>
      </c>
      <c r="E691" s="429" t="s">
        <v>187</v>
      </c>
      <c r="F691" s="460">
        <f t="shared" si="67"/>
        <v>0</v>
      </c>
      <c r="G691" s="430">
        <f t="shared" si="68"/>
        <v>0</v>
      </c>
      <c r="H691" s="460">
        <v>0</v>
      </c>
      <c r="I691" s="460">
        <v>0</v>
      </c>
      <c r="J691" s="460">
        <v>0</v>
      </c>
      <c r="K691" s="460">
        <v>0</v>
      </c>
      <c r="L691" s="460">
        <v>0</v>
      </c>
      <c r="M691" s="445">
        <f t="shared" si="65"/>
        <v>0</v>
      </c>
      <c r="N691" s="460">
        <v>0</v>
      </c>
      <c r="O691" s="445">
        <f t="shared" si="69"/>
        <v>0</v>
      </c>
      <c r="P691" s="444">
        <f t="shared" si="70"/>
        <v>0</v>
      </c>
      <c r="Q691" s="463"/>
      <c r="R691" s="453">
        <f t="shared" si="66"/>
        <v>0</v>
      </c>
    </row>
    <row r="692" ht="30" hidden="1" customHeight="1" spans="1:18">
      <c r="A692" s="426">
        <v>2081103</v>
      </c>
      <c r="B692" s="427"/>
      <c r="C692" s="427"/>
      <c r="D692" s="427" t="s">
        <v>188</v>
      </c>
      <c r="E692" s="429" t="s">
        <v>189</v>
      </c>
      <c r="F692" s="460">
        <f t="shared" si="67"/>
        <v>0</v>
      </c>
      <c r="G692" s="430">
        <f t="shared" si="68"/>
        <v>0</v>
      </c>
      <c r="H692" s="460">
        <v>0</v>
      </c>
      <c r="I692" s="460">
        <v>0</v>
      </c>
      <c r="J692" s="460">
        <v>0</v>
      </c>
      <c r="K692" s="460">
        <v>0</v>
      </c>
      <c r="L692" s="460">
        <v>0</v>
      </c>
      <c r="M692" s="445">
        <f t="shared" si="65"/>
        <v>0</v>
      </c>
      <c r="N692" s="460">
        <v>0</v>
      </c>
      <c r="O692" s="445">
        <f t="shared" si="69"/>
        <v>0</v>
      </c>
      <c r="P692" s="444">
        <f t="shared" si="70"/>
        <v>0</v>
      </c>
      <c r="Q692" s="463"/>
      <c r="R692" s="453">
        <f t="shared" si="66"/>
        <v>0</v>
      </c>
    </row>
    <row r="693" ht="30" customHeight="1" spans="1:18">
      <c r="A693" s="426">
        <v>2081104</v>
      </c>
      <c r="B693" s="427"/>
      <c r="C693" s="427"/>
      <c r="D693" s="427" t="s">
        <v>190</v>
      </c>
      <c r="E693" s="429" t="s">
        <v>725</v>
      </c>
      <c r="F693" s="460">
        <f t="shared" si="67"/>
        <v>1616</v>
      </c>
      <c r="G693" s="430">
        <f t="shared" si="68"/>
        <v>1616</v>
      </c>
      <c r="H693" s="460">
        <v>1616</v>
      </c>
      <c r="I693" s="460">
        <v>0</v>
      </c>
      <c r="J693" s="460">
        <v>0</v>
      </c>
      <c r="K693" s="460">
        <v>0</v>
      </c>
      <c r="L693" s="460">
        <v>295</v>
      </c>
      <c r="M693" s="445">
        <f t="shared" si="65"/>
        <v>0.182549504950495</v>
      </c>
      <c r="N693" s="460">
        <v>474</v>
      </c>
      <c r="O693" s="445">
        <f t="shared" si="69"/>
        <v>0.622362869198312</v>
      </c>
      <c r="P693" s="444">
        <f t="shared" si="70"/>
        <v>-179</v>
      </c>
      <c r="Q693" s="463"/>
      <c r="R693" s="453">
        <f t="shared" si="66"/>
        <v>5438.80491237415</v>
      </c>
    </row>
    <row r="694" ht="30" customHeight="1" spans="1:18">
      <c r="A694" s="426">
        <v>2081105</v>
      </c>
      <c r="B694" s="427"/>
      <c r="C694" s="427"/>
      <c r="D694" s="427" t="s">
        <v>192</v>
      </c>
      <c r="E694" s="429" t="s">
        <v>726</v>
      </c>
      <c r="F694" s="460">
        <f t="shared" si="67"/>
        <v>2379.44</v>
      </c>
      <c r="G694" s="430">
        <f t="shared" si="68"/>
        <v>2379.44</v>
      </c>
      <c r="H694" s="460">
        <v>2379.44</v>
      </c>
      <c r="I694" s="460">
        <v>0</v>
      </c>
      <c r="J694" s="460">
        <v>0</v>
      </c>
      <c r="K694" s="460">
        <v>0</v>
      </c>
      <c r="L694" s="460">
        <v>291</v>
      </c>
      <c r="M694" s="445">
        <f t="shared" si="65"/>
        <v>0.122297683488552</v>
      </c>
      <c r="N694" s="460">
        <v>255</v>
      </c>
      <c r="O694" s="445">
        <f t="shared" si="69"/>
        <v>1.14117647058824</v>
      </c>
      <c r="P694" s="444">
        <f t="shared" si="70"/>
        <v>36</v>
      </c>
      <c r="Q694" s="463"/>
      <c r="R694" s="453">
        <f t="shared" si="66"/>
        <v>7721.58347415408</v>
      </c>
    </row>
    <row r="695" ht="30" hidden="1" customHeight="1" spans="1:18">
      <c r="A695" s="426">
        <v>2081106</v>
      </c>
      <c r="B695" s="427"/>
      <c r="C695" s="427"/>
      <c r="D695" s="427" t="s">
        <v>194</v>
      </c>
      <c r="E695" s="429" t="s">
        <v>727</v>
      </c>
      <c r="F695" s="460">
        <f t="shared" si="67"/>
        <v>0</v>
      </c>
      <c r="G695" s="430">
        <f t="shared" si="68"/>
        <v>0</v>
      </c>
      <c r="H695" s="460">
        <v>0</v>
      </c>
      <c r="I695" s="460">
        <v>0</v>
      </c>
      <c r="J695" s="460">
        <v>0</v>
      </c>
      <c r="K695" s="460">
        <v>0</v>
      </c>
      <c r="L695" s="460">
        <v>0</v>
      </c>
      <c r="M695" s="445">
        <f t="shared" si="65"/>
        <v>0</v>
      </c>
      <c r="N695" s="460">
        <v>50</v>
      </c>
      <c r="O695" s="445">
        <f t="shared" si="69"/>
        <v>0</v>
      </c>
      <c r="P695" s="444">
        <f t="shared" si="70"/>
        <v>-50</v>
      </c>
      <c r="Q695" s="463"/>
      <c r="R695" s="453">
        <f t="shared" si="66"/>
        <v>0</v>
      </c>
    </row>
    <row r="696" ht="30" customHeight="1" spans="1:18">
      <c r="A696" s="426">
        <v>2081199</v>
      </c>
      <c r="B696" s="427"/>
      <c r="C696" s="427"/>
      <c r="D696" s="427" t="s">
        <v>204</v>
      </c>
      <c r="E696" s="429" t="s">
        <v>728</v>
      </c>
      <c r="F696" s="460">
        <f t="shared" si="67"/>
        <v>6909.76</v>
      </c>
      <c r="G696" s="430">
        <f t="shared" si="68"/>
        <v>6909.76</v>
      </c>
      <c r="H696" s="460">
        <v>6909.76</v>
      </c>
      <c r="I696" s="460">
        <v>0</v>
      </c>
      <c r="J696" s="460">
        <v>0</v>
      </c>
      <c r="K696" s="460">
        <v>0</v>
      </c>
      <c r="L696" s="460">
        <v>6625</v>
      </c>
      <c r="M696" s="445">
        <f t="shared" si="65"/>
        <v>0.958788727828463</v>
      </c>
      <c r="N696" s="460">
        <v>348</v>
      </c>
      <c r="O696" s="445">
        <f t="shared" si="69"/>
        <v>19.0373563218391</v>
      </c>
      <c r="P696" s="444">
        <f t="shared" si="70"/>
        <v>6277</v>
      </c>
      <c r="Q696" s="463"/>
      <c r="R696" s="453">
        <f t="shared" si="66"/>
        <v>33999.2761450497</v>
      </c>
    </row>
    <row r="697" ht="30" customHeight="1" spans="1:18">
      <c r="A697" s="426">
        <v>20815</v>
      </c>
      <c r="B697" s="427" t="s">
        <v>98</v>
      </c>
      <c r="C697" s="427" t="s">
        <v>296</v>
      </c>
      <c r="D697" s="428"/>
      <c r="E697" s="429" t="s">
        <v>729</v>
      </c>
      <c r="F697" s="460">
        <f t="shared" si="67"/>
        <v>14337</v>
      </c>
      <c r="G697" s="430">
        <f t="shared" si="68"/>
        <v>14337</v>
      </c>
      <c r="H697" s="460">
        <v>14337</v>
      </c>
      <c r="I697" s="460">
        <v>0</v>
      </c>
      <c r="J697" s="460">
        <v>0</v>
      </c>
      <c r="K697" s="460">
        <v>0</v>
      </c>
      <c r="L697" s="460">
        <v>575</v>
      </c>
      <c r="M697" s="445">
        <f t="shared" si="65"/>
        <v>0.0401060193903885</v>
      </c>
      <c r="N697" s="460">
        <v>1800</v>
      </c>
      <c r="O697" s="445">
        <f t="shared" si="69"/>
        <v>0.319444444444444</v>
      </c>
      <c r="P697" s="444">
        <f t="shared" si="70"/>
        <v>-1225</v>
      </c>
      <c r="Q697" s="463"/>
      <c r="R697" s="453">
        <f t="shared" si="66"/>
        <v>44161.3595504638</v>
      </c>
    </row>
    <row r="698" ht="30" hidden="1" customHeight="1" spans="1:18">
      <c r="A698" s="426">
        <v>2081501</v>
      </c>
      <c r="B698" s="427"/>
      <c r="C698" s="427"/>
      <c r="D698" s="427" t="s">
        <v>183</v>
      </c>
      <c r="E698" s="429" t="s">
        <v>730</v>
      </c>
      <c r="F698" s="460">
        <f t="shared" si="67"/>
        <v>0</v>
      </c>
      <c r="G698" s="430">
        <f t="shared" si="68"/>
        <v>0</v>
      </c>
      <c r="H698" s="460">
        <v>0</v>
      </c>
      <c r="I698" s="460">
        <v>0</v>
      </c>
      <c r="J698" s="460">
        <v>0</v>
      </c>
      <c r="K698" s="460">
        <v>0</v>
      </c>
      <c r="L698" s="460">
        <v>0</v>
      </c>
      <c r="M698" s="445">
        <f t="shared" si="65"/>
        <v>0</v>
      </c>
      <c r="N698" s="460">
        <v>835</v>
      </c>
      <c r="O698" s="445">
        <f t="shared" si="69"/>
        <v>0</v>
      </c>
      <c r="P698" s="444">
        <f t="shared" si="70"/>
        <v>-835</v>
      </c>
      <c r="Q698" s="463"/>
      <c r="R698" s="453">
        <f t="shared" si="66"/>
        <v>0</v>
      </c>
    </row>
    <row r="699" ht="30" customHeight="1" spans="1:18">
      <c r="A699" s="426">
        <v>2081502</v>
      </c>
      <c r="B699" s="427"/>
      <c r="C699" s="427"/>
      <c r="D699" s="427" t="s">
        <v>186</v>
      </c>
      <c r="E699" s="429" t="s">
        <v>731</v>
      </c>
      <c r="F699" s="460">
        <f t="shared" si="67"/>
        <v>10600</v>
      </c>
      <c r="G699" s="430">
        <f t="shared" si="68"/>
        <v>10600</v>
      </c>
      <c r="H699" s="460">
        <v>10600</v>
      </c>
      <c r="I699" s="460">
        <v>0</v>
      </c>
      <c r="J699" s="460">
        <v>0</v>
      </c>
      <c r="K699" s="460">
        <v>0</v>
      </c>
      <c r="L699" s="460">
        <v>575</v>
      </c>
      <c r="M699" s="445">
        <f t="shared" si="65"/>
        <v>0.0542452830188679</v>
      </c>
      <c r="N699" s="460">
        <v>965</v>
      </c>
      <c r="O699" s="445">
        <f t="shared" si="69"/>
        <v>0.595854922279793</v>
      </c>
      <c r="P699" s="444">
        <f t="shared" si="70"/>
        <v>-390</v>
      </c>
      <c r="Q699" s="463"/>
      <c r="R699" s="453">
        <f t="shared" si="66"/>
        <v>32950.6501002053</v>
      </c>
    </row>
    <row r="700" ht="30" hidden="1" customHeight="1" spans="1:18">
      <c r="A700" s="426">
        <v>2081503</v>
      </c>
      <c r="B700" s="427"/>
      <c r="C700" s="427"/>
      <c r="D700" s="427" t="s">
        <v>188</v>
      </c>
      <c r="E700" s="429" t="s">
        <v>732</v>
      </c>
      <c r="F700" s="460">
        <f t="shared" si="67"/>
        <v>0</v>
      </c>
      <c r="G700" s="430">
        <f t="shared" si="68"/>
        <v>0</v>
      </c>
      <c r="H700" s="460">
        <v>0</v>
      </c>
      <c r="I700" s="460">
        <v>0</v>
      </c>
      <c r="J700" s="460">
        <v>0</v>
      </c>
      <c r="K700" s="460">
        <v>0</v>
      </c>
      <c r="L700" s="460">
        <v>0</v>
      </c>
      <c r="M700" s="445">
        <f t="shared" si="65"/>
        <v>0</v>
      </c>
      <c r="N700" s="460">
        <v>0</v>
      </c>
      <c r="O700" s="445">
        <f t="shared" si="69"/>
        <v>0</v>
      </c>
      <c r="P700" s="444">
        <f t="shared" si="70"/>
        <v>0</v>
      </c>
      <c r="Q700" s="463"/>
      <c r="R700" s="453">
        <f t="shared" si="66"/>
        <v>0</v>
      </c>
    </row>
    <row r="701" ht="30" customHeight="1" spans="1:18">
      <c r="A701" s="426">
        <v>2081599</v>
      </c>
      <c r="B701" s="427"/>
      <c r="C701" s="427"/>
      <c r="D701" s="427" t="s">
        <v>204</v>
      </c>
      <c r="E701" s="429" t="s">
        <v>733</v>
      </c>
      <c r="F701" s="460">
        <f t="shared" si="67"/>
        <v>3737</v>
      </c>
      <c r="G701" s="430">
        <f t="shared" si="68"/>
        <v>3737</v>
      </c>
      <c r="H701" s="460">
        <v>3737</v>
      </c>
      <c r="I701" s="460">
        <v>0</v>
      </c>
      <c r="J701" s="460">
        <v>0</v>
      </c>
      <c r="K701" s="460">
        <v>0</v>
      </c>
      <c r="L701" s="460">
        <v>0</v>
      </c>
      <c r="M701" s="445">
        <f t="shared" si="65"/>
        <v>0</v>
      </c>
      <c r="N701" s="460">
        <v>0</v>
      </c>
      <c r="O701" s="445">
        <f t="shared" si="69"/>
        <v>0</v>
      </c>
      <c r="P701" s="444">
        <f t="shared" si="70"/>
        <v>0</v>
      </c>
      <c r="Q701" s="463"/>
      <c r="R701" s="453">
        <f t="shared" si="66"/>
        <v>11211</v>
      </c>
    </row>
    <row r="702" ht="30" customHeight="1" spans="1:18">
      <c r="A702" s="426">
        <v>20816</v>
      </c>
      <c r="B702" s="427" t="s">
        <v>98</v>
      </c>
      <c r="C702" s="427" t="s">
        <v>435</v>
      </c>
      <c r="D702" s="428"/>
      <c r="E702" s="429" t="s">
        <v>734</v>
      </c>
      <c r="F702" s="460">
        <f t="shared" si="67"/>
        <v>673.66</v>
      </c>
      <c r="G702" s="430">
        <f t="shared" si="68"/>
        <v>673.66</v>
      </c>
      <c r="H702" s="460">
        <v>673.66</v>
      </c>
      <c r="I702" s="460">
        <v>0</v>
      </c>
      <c r="J702" s="460">
        <v>0</v>
      </c>
      <c r="K702" s="460">
        <v>0</v>
      </c>
      <c r="L702" s="460">
        <v>1047</v>
      </c>
      <c r="M702" s="445">
        <f t="shared" si="65"/>
        <v>1.55419647893596</v>
      </c>
      <c r="N702" s="460">
        <v>551</v>
      </c>
      <c r="O702" s="445">
        <f t="shared" si="69"/>
        <v>1.90018148820327</v>
      </c>
      <c r="P702" s="444">
        <f t="shared" si="70"/>
        <v>496</v>
      </c>
      <c r="Q702" s="463"/>
      <c r="R702" s="453">
        <f t="shared" si="66"/>
        <v>4118.43437796714</v>
      </c>
    </row>
    <row r="703" ht="30" customHeight="1" spans="1:18">
      <c r="A703" s="426">
        <v>2081601</v>
      </c>
      <c r="B703" s="427"/>
      <c r="C703" s="427"/>
      <c r="D703" s="427" t="s">
        <v>183</v>
      </c>
      <c r="E703" s="429" t="s">
        <v>185</v>
      </c>
      <c r="F703" s="460">
        <f t="shared" si="67"/>
        <v>364.36</v>
      </c>
      <c r="G703" s="430">
        <f t="shared" si="68"/>
        <v>364.36</v>
      </c>
      <c r="H703" s="460">
        <v>364.36</v>
      </c>
      <c r="I703" s="460">
        <v>0</v>
      </c>
      <c r="J703" s="460">
        <v>0</v>
      </c>
      <c r="K703" s="460">
        <v>0</v>
      </c>
      <c r="L703" s="460">
        <v>323</v>
      </c>
      <c r="M703" s="445">
        <f t="shared" si="65"/>
        <v>0.886485893072785</v>
      </c>
      <c r="N703" s="460">
        <v>286</v>
      </c>
      <c r="O703" s="445">
        <f t="shared" si="69"/>
        <v>1.12937062937063</v>
      </c>
      <c r="P703" s="444">
        <f t="shared" si="70"/>
        <v>37</v>
      </c>
      <c r="Q703" s="463"/>
      <c r="R703" s="453">
        <f t="shared" si="66"/>
        <v>1741.09585652244</v>
      </c>
    </row>
    <row r="704" ht="30" hidden="1" customHeight="1" spans="1:18">
      <c r="A704" s="426">
        <v>2081602</v>
      </c>
      <c r="B704" s="427"/>
      <c r="C704" s="427"/>
      <c r="D704" s="427" t="s">
        <v>186</v>
      </c>
      <c r="E704" s="429" t="s">
        <v>187</v>
      </c>
      <c r="F704" s="460">
        <f t="shared" si="67"/>
        <v>0</v>
      </c>
      <c r="G704" s="430">
        <f t="shared" si="68"/>
        <v>0</v>
      </c>
      <c r="H704" s="460">
        <v>0</v>
      </c>
      <c r="I704" s="460">
        <v>0</v>
      </c>
      <c r="J704" s="460">
        <v>0</v>
      </c>
      <c r="K704" s="460">
        <v>0</v>
      </c>
      <c r="L704" s="460">
        <v>0</v>
      </c>
      <c r="M704" s="445">
        <f t="shared" si="65"/>
        <v>0</v>
      </c>
      <c r="N704" s="460">
        <v>0</v>
      </c>
      <c r="O704" s="445">
        <f t="shared" si="69"/>
        <v>0</v>
      </c>
      <c r="P704" s="444">
        <f t="shared" si="70"/>
        <v>0</v>
      </c>
      <c r="Q704" s="463"/>
      <c r="R704" s="453">
        <f t="shared" si="66"/>
        <v>0</v>
      </c>
    </row>
    <row r="705" ht="30" hidden="1" customHeight="1" spans="1:18">
      <c r="A705" s="426">
        <v>2081603</v>
      </c>
      <c r="B705" s="427"/>
      <c r="C705" s="427"/>
      <c r="D705" s="427" t="s">
        <v>188</v>
      </c>
      <c r="E705" s="429" t="s">
        <v>189</v>
      </c>
      <c r="F705" s="460">
        <f t="shared" si="67"/>
        <v>0</v>
      </c>
      <c r="G705" s="430">
        <f t="shared" si="68"/>
        <v>0</v>
      </c>
      <c r="H705" s="460">
        <v>0</v>
      </c>
      <c r="I705" s="460">
        <v>0</v>
      </c>
      <c r="J705" s="460">
        <v>0</v>
      </c>
      <c r="K705" s="460">
        <v>0</v>
      </c>
      <c r="L705" s="460">
        <v>0</v>
      </c>
      <c r="M705" s="445">
        <f t="shared" si="65"/>
        <v>0</v>
      </c>
      <c r="N705" s="460">
        <v>0</v>
      </c>
      <c r="O705" s="445">
        <f t="shared" si="69"/>
        <v>0</v>
      </c>
      <c r="P705" s="444">
        <f t="shared" si="70"/>
        <v>0</v>
      </c>
      <c r="Q705" s="463"/>
      <c r="R705" s="453">
        <f t="shared" si="66"/>
        <v>0</v>
      </c>
    </row>
    <row r="706" ht="30" customHeight="1" spans="1:18">
      <c r="A706" s="426">
        <v>2081699</v>
      </c>
      <c r="B706" s="427"/>
      <c r="C706" s="427"/>
      <c r="D706" s="427" t="s">
        <v>204</v>
      </c>
      <c r="E706" s="429" t="s">
        <v>735</v>
      </c>
      <c r="F706" s="460">
        <f t="shared" si="67"/>
        <v>309.3</v>
      </c>
      <c r="G706" s="430">
        <f t="shared" si="68"/>
        <v>309.3</v>
      </c>
      <c r="H706" s="460">
        <v>309.3</v>
      </c>
      <c r="I706" s="460">
        <v>0</v>
      </c>
      <c r="J706" s="460">
        <v>0</v>
      </c>
      <c r="K706" s="460">
        <v>0</v>
      </c>
      <c r="L706" s="460">
        <v>724</v>
      </c>
      <c r="M706" s="445">
        <f t="shared" si="65"/>
        <v>2.34076947946977</v>
      </c>
      <c r="N706" s="460">
        <v>265</v>
      </c>
      <c r="O706" s="445">
        <f t="shared" si="69"/>
        <v>2.73207547169811</v>
      </c>
      <c r="P706" s="444">
        <f t="shared" si="70"/>
        <v>459</v>
      </c>
      <c r="Q706" s="463"/>
      <c r="R706" s="453">
        <f t="shared" si="66"/>
        <v>2380.97284495117</v>
      </c>
    </row>
    <row r="707" ht="30" customHeight="1" spans="1:18">
      <c r="A707" s="426">
        <v>20819</v>
      </c>
      <c r="B707" s="427" t="s">
        <v>98</v>
      </c>
      <c r="C707" s="427" t="s">
        <v>440</v>
      </c>
      <c r="D707" s="428"/>
      <c r="E707" s="429" t="s">
        <v>736</v>
      </c>
      <c r="F707" s="460">
        <f t="shared" si="67"/>
        <v>37500</v>
      </c>
      <c r="G707" s="430">
        <f t="shared" si="68"/>
        <v>37500</v>
      </c>
      <c r="H707" s="460">
        <v>37500</v>
      </c>
      <c r="I707" s="460">
        <v>0</v>
      </c>
      <c r="J707" s="460">
        <v>0</v>
      </c>
      <c r="K707" s="460">
        <v>0</v>
      </c>
      <c r="L707" s="460">
        <v>0</v>
      </c>
      <c r="M707" s="445">
        <f t="shared" si="65"/>
        <v>0</v>
      </c>
      <c r="N707" s="460">
        <v>0</v>
      </c>
      <c r="O707" s="445">
        <f t="shared" si="69"/>
        <v>0</v>
      </c>
      <c r="P707" s="444">
        <f t="shared" si="70"/>
        <v>0</v>
      </c>
      <c r="Q707" s="463"/>
      <c r="R707" s="453">
        <f t="shared" si="66"/>
        <v>112500</v>
      </c>
    </row>
    <row r="708" ht="30" customHeight="1" spans="1:18">
      <c r="A708" s="426">
        <v>2081901</v>
      </c>
      <c r="B708" s="427"/>
      <c r="C708" s="427"/>
      <c r="D708" s="427" t="s">
        <v>183</v>
      </c>
      <c r="E708" s="429" t="s">
        <v>737</v>
      </c>
      <c r="F708" s="460">
        <f t="shared" si="67"/>
        <v>15000</v>
      </c>
      <c r="G708" s="430">
        <f t="shared" si="68"/>
        <v>15000</v>
      </c>
      <c r="H708" s="460">
        <v>15000</v>
      </c>
      <c r="I708" s="460">
        <v>0</v>
      </c>
      <c r="J708" s="460">
        <v>0</v>
      </c>
      <c r="K708" s="460">
        <v>0</v>
      </c>
      <c r="L708" s="460">
        <v>0</v>
      </c>
      <c r="M708" s="445">
        <f t="shared" si="65"/>
        <v>0</v>
      </c>
      <c r="N708" s="460">
        <v>0</v>
      </c>
      <c r="O708" s="445">
        <f t="shared" si="69"/>
        <v>0</v>
      </c>
      <c r="P708" s="444">
        <f t="shared" si="70"/>
        <v>0</v>
      </c>
      <c r="Q708" s="463"/>
      <c r="R708" s="453">
        <f t="shared" si="66"/>
        <v>45000</v>
      </c>
    </row>
    <row r="709" ht="30" customHeight="1" spans="1:18">
      <c r="A709" s="426">
        <v>2081902</v>
      </c>
      <c r="B709" s="427"/>
      <c r="C709" s="427"/>
      <c r="D709" s="427" t="s">
        <v>186</v>
      </c>
      <c r="E709" s="429" t="s">
        <v>738</v>
      </c>
      <c r="F709" s="460">
        <f t="shared" si="67"/>
        <v>22500</v>
      </c>
      <c r="G709" s="430">
        <f t="shared" si="68"/>
        <v>22500</v>
      </c>
      <c r="H709" s="460">
        <v>22500</v>
      </c>
      <c r="I709" s="460">
        <v>0</v>
      </c>
      <c r="J709" s="460">
        <v>0</v>
      </c>
      <c r="K709" s="460">
        <v>0</v>
      </c>
      <c r="L709" s="460">
        <v>0</v>
      </c>
      <c r="M709" s="445">
        <f t="shared" si="65"/>
        <v>0</v>
      </c>
      <c r="N709" s="460">
        <v>0</v>
      </c>
      <c r="O709" s="445">
        <f t="shared" si="69"/>
        <v>0</v>
      </c>
      <c r="P709" s="444">
        <f t="shared" si="70"/>
        <v>0</v>
      </c>
      <c r="Q709" s="463"/>
      <c r="R709" s="453">
        <f t="shared" si="66"/>
        <v>67500</v>
      </c>
    </row>
    <row r="710" ht="30" customHeight="1" spans="1:18">
      <c r="A710" s="426">
        <v>20820</v>
      </c>
      <c r="B710" s="427" t="s">
        <v>98</v>
      </c>
      <c r="C710" s="427" t="s">
        <v>739</v>
      </c>
      <c r="D710" s="428"/>
      <c r="E710" s="429" t="s">
        <v>740</v>
      </c>
      <c r="F710" s="460">
        <f t="shared" si="67"/>
        <v>3762</v>
      </c>
      <c r="G710" s="430">
        <f t="shared" si="68"/>
        <v>3762</v>
      </c>
      <c r="H710" s="460">
        <v>3762</v>
      </c>
      <c r="I710" s="460">
        <v>0</v>
      </c>
      <c r="J710" s="460">
        <v>0</v>
      </c>
      <c r="K710" s="460">
        <v>0</v>
      </c>
      <c r="L710" s="460">
        <v>0</v>
      </c>
      <c r="M710" s="445">
        <f t="shared" si="65"/>
        <v>0</v>
      </c>
      <c r="N710" s="460">
        <v>0</v>
      </c>
      <c r="O710" s="445">
        <f t="shared" si="69"/>
        <v>0</v>
      </c>
      <c r="P710" s="444">
        <f t="shared" si="70"/>
        <v>0</v>
      </c>
      <c r="Q710" s="463"/>
      <c r="R710" s="453">
        <f t="shared" si="66"/>
        <v>11286</v>
      </c>
    </row>
    <row r="711" ht="30" customHeight="1" spans="1:18">
      <c r="A711" s="426">
        <v>2082001</v>
      </c>
      <c r="B711" s="427"/>
      <c r="C711" s="427"/>
      <c r="D711" s="427" t="s">
        <v>183</v>
      </c>
      <c r="E711" s="429" t="s">
        <v>741</v>
      </c>
      <c r="F711" s="460">
        <f t="shared" si="67"/>
        <v>3502</v>
      </c>
      <c r="G711" s="430">
        <f t="shared" si="68"/>
        <v>3502</v>
      </c>
      <c r="H711" s="460">
        <v>3502</v>
      </c>
      <c r="I711" s="460">
        <v>0</v>
      </c>
      <c r="J711" s="460">
        <v>0</v>
      </c>
      <c r="K711" s="460">
        <v>0</v>
      </c>
      <c r="L711" s="460">
        <v>0</v>
      </c>
      <c r="M711" s="445">
        <f t="shared" ref="M711:M774" si="71">IF(F711=0,0,L711/F711)</f>
        <v>0</v>
      </c>
      <c r="N711" s="460">
        <v>0</v>
      </c>
      <c r="O711" s="445">
        <f t="shared" si="69"/>
        <v>0</v>
      </c>
      <c r="P711" s="444">
        <f t="shared" si="70"/>
        <v>0</v>
      </c>
      <c r="Q711" s="463"/>
      <c r="R711" s="453">
        <f t="shared" si="66"/>
        <v>10506</v>
      </c>
    </row>
    <row r="712" ht="30" customHeight="1" spans="1:18">
      <c r="A712" s="426">
        <v>2082002</v>
      </c>
      <c r="B712" s="427"/>
      <c r="C712" s="427"/>
      <c r="D712" s="427" t="s">
        <v>186</v>
      </c>
      <c r="E712" s="429" t="s">
        <v>742</v>
      </c>
      <c r="F712" s="460">
        <f t="shared" si="67"/>
        <v>260</v>
      </c>
      <c r="G712" s="430">
        <f t="shared" si="68"/>
        <v>260</v>
      </c>
      <c r="H712" s="460">
        <v>260</v>
      </c>
      <c r="I712" s="460">
        <v>0</v>
      </c>
      <c r="J712" s="460">
        <v>0</v>
      </c>
      <c r="K712" s="460">
        <v>0</v>
      </c>
      <c r="L712" s="460">
        <v>0</v>
      </c>
      <c r="M712" s="445">
        <f t="shared" si="71"/>
        <v>0</v>
      </c>
      <c r="N712" s="460">
        <v>0</v>
      </c>
      <c r="O712" s="445">
        <f t="shared" si="69"/>
        <v>0</v>
      </c>
      <c r="P712" s="444">
        <f t="shared" si="70"/>
        <v>0</v>
      </c>
      <c r="Q712" s="463"/>
      <c r="R712" s="453">
        <f t="shared" ref="R712:R775" si="72">F712+G712+H712+L712+M712+N712+O712+P712</f>
        <v>780</v>
      </c>
    </row>
    <row r="713" ht="30" customHeight="1" spans="1:18">
      <c r="A713" s="426">
        <v>20821</v>
      </c>
      <c r="B713" s="427" t="s">
        <v>98</v>
      </c>
      <c r="C713" s="427" t="s">
        <v>743</v>
      </c>
      <c r="D713" s="428"/>
      <c r="E713" s="429" t="s">
        <v>744</v>
      </c>
      <c r="F713" s="460">
        <f t="shared" ref="F713:F776" si="73">G713+K713</f>
        <v>6010</v>
      </c>
      <c r="G713" s="430">
        <f t="shared" ref="G713:G776" si="74">H713+I713+J713</f>
        <v>6010</v>
      </c>
      <c r="H713" s="460">
        <v>6010</v>
      </c>
      <c r="I713" s="460">
        <v>0</v>
      </c>
      <c r="J713" s="460">
        <v>0</v>
      </c>
      <c r="K713" s="460">
        <v>0</v>
      </c>
      <c r="L713" s="460">
        <v>0</v>
      </c>
      <c r="M713" s="445">
        <f t="shared" si="71"/>
        <v>0</v>
      </c>
      <c r="N713" s="460">
        <v>0</v>
      </c>
      <c r="O713" s="445">
        <f t="shared" si="69"/>
        <v>0</v>
      </c>
      <c r="P713" s="444">
        <f t="shared" si="70"/>
        <v>0</v>
      </c>
      <c r="Q713" s="463"/>
      <c r="R713" s="453">
        <f t="shared" si="72"/>
        <v>18030</v>
      </c>
    </row>
    <row r="714" ht="30" hidden="1" customHeight="1" spans="1:18">
      <c r="A714" s="426">
        <v>2082101</v>
      </c>
      <c r="B714" s="427"/>
      <c r="C714" s="427"/>
      <c r="D714" s="427" t="s">
        <v>183</v>
      </c>
      <c r="E714" s="429" t="s">
        <v>745</v>
      </c>
      <c r="F714" s="460">
        <f t="shared" si="73"/>
        <v>0</v>
      </c>
      <c r="G714" s="430">
        <f t="shared" si="74"/>
        <v>0</v>
      </c>
      <c r="H714" s="460">
        <v>0</v>
      </c>
      <c r="I714" s="460">
        <v>0</v>
      </c>
      <c r="J714" s="460">
        <v>0</v>
      </c>
      <c r="K714" s="460">
        <v>0</v>
      </c>
      <c r="L714" s="460">
        <v>0</v>
      </c>
      <c r="M714" s="445">
        <f t="shared" si="71"/>
        <v>0</v>
      </c>
      <c r="N714" s="460">
        <v>0</v>
      </c>
      <c r="O714" s="445">
        <f t="shared" si="69"/>
        <v>0</v>
      </c>
      <c r="P714" s="444">
        <f t="shared" si="70"/>
        <v>0</v>
      </c>
      <c r="Q714" s="463"/>
      <c r="R714" s="453">
        <f t="shared" si="72"/>
        <v>0</v>
      </c>
    </row>
    <row r="715" ht="30" customHeight="1" spans="1:18">
      <c r="A715" s="426">
        <v>2082102</v>
      </c>
      <c r="B715" s="427"/>
      <c r="C715" s="427"/>
      <c r="D715" s="427" t="s">
        <v>186</v>
      </c>
      <c r="E715" s="429" t="s">
        <v>746</v>
      </c>
      <c r="F715" s="460">
        <f t="shared" si="73"/>
        <v>6010</v>
      </c>
      <c r="G715" s="430">
        <f t="shared" si="74"/>
        <v>6010</v>
      </c>
      <c r="H715" s="460">
        <v>6010</v>
      </c>
      <c r="I715" s="460">
        <v>0</v>
      </c>
      <c r="J715" s="460">
        <v>0</v>
      </c>
      <c r="K715" s="460">
        <v>0</v>
      </c>
      <c r="L715" s="460">
        <v>0</v>
      </c>
      <c r="M715" s="445">
        <f t="shared" si="71"/>
        <v>0</v>
      </c>
      <c r="N715" s="460">
        <v>0</v>
      </c>
      <c r="O715" s="445">
        <f t="shared" si="69"/>
        <v>0</v>
      </c>
      <c r="P715" s="444">
        <f t="shared" si="70"/>
        <v>0</v>
      </c>
      <c r="Q715" s="463"/>
      <c r="R715" s="453">
        <f t="shared" si="72"/>
        <v>18030</v>
      </c>
    </row>
    <row r="716" ht="30" hidden="1" customHeight="1" spans="1:18">
      <c r="A716" s="426">
        <v>20822</v>
      </c>
      <c r="B716" s="427" t="s">
        <v>98</v>
      </c>
      <c r="C716" s="427" t="s">
        <v>747</v>
      </c>
      <c r="D716" s="428"/>
      <c r="E716" s="429" t="s">
        <v>748</v>
      </c>
      <c r="F716" s="460">
        <f t="shared" si="73"/>
        <v>0</v>
      </c>
      <c r="G716" s="430">
        <f t="shared" si="74"/>
        <v>0</v>
      </c>
      <c r="H716" s="460">
        <v>0</v>
      </c>
      <c r="I716" s="460"/>
      <c r="J716" s="460">
        <v>0</v>
      </c>
      <c r="K716" s="460">
        <v>0</v>
      </c>
      <c r="L716" s="460"/>
      <c r="M716" s="445">
        <f t="shared" si="71"/>
        <v>0</v>
      </c>
      <c r="N716" s="460"/>
      <c r="O716" s="445">
        <f t="shared" si="69"/>
        <v>0</v>
      </c>
      <c r="P716" s="444">
        <f t="shared" si="70"/>
        <v>0</v>
      </c>
      <c r="Q716" s="463"/>
      <c r="R716" s="453">
        <f t="shared" si="72"/>
        <v>0</v>
      </c>
    </row>
    <row r="717" ht="30" hidden="1" customHeight="1" spans="1:18">
      <c r="A717" s="426">
        <v>2082201</v>
      </c>
      <c r="B717" s="427"/>
      <c r="C717" s="427"/>
      <c r="D717" s="427" t="s">
        <v>183</v>
      </c>
      <c r="E717" s="429" t="s">
        <v>749</v>
      </c>
      <c r="F717" s="460">
        <f t="shared" si="73"/>
        <v>0</v>
      </c>
      <c r="G717" s="430">
        <f t="shared" si="74"/>
        <v>0</v>
      </c>
      <c r="H717" s="460">
        <v>0</v>
      </c>
      <c r="I717" s="460"/>
      <c r="J717" s="460">
        <v>0</v>
      </c>
      <c r="K717" s="460">
        <v>0</v>
      </c>
      <c r="L717" s="460"/>
      <c r="M717" s="445">
        <f t="shared" si="71"/>
        <v>0</v>
      </c>
      <c r="N717" s="460"/>
      <c r="O717" s="445">
        <f t="shared" si="69"/>
        <v>0</v>
      </c>
      <c r="P717" s="444">
        <f t="shared" si="70"/>
        <v>0</v>
      </c>
      <c r="Q717" s="463"/>
      <c r="R717" s="453">
        <f t="shared" si="72"/>
        <v>0</v>
      </c>
    </row>
    <row r="718" ht="30" hidden="1" customHeight="1" spans="1:18">
      <c r="A718" s="426">
        <v>2082202</v>
      </c>
      <c r="B718" s="427"/>
      <c r="C718" s="427"/>
      <c r="D718" s="427" t="s">
        <v>186</v>
      </c>
      <c r="E718" s="429" t="s">
        <v>750</v>
      </c>
      <c r="F718" s="460">
        <f t="shared" si="73"/>
        <v>0</v>
      </c>
      <c r="G718" s="430">
        <f t="shared" si="74"/>
        <v>0</v>
      </c>
      <c r="H718" s="460">
        <v>0</v>
      </c>
      <c r="I718" s="460"/>
      <c r="J718" s="460">
        <v>0</v>
      </c>
      <c r="K718" s="460">
        <v>0</v>
      </c>
      <c r="L718" s="460"/>
      <c r="M718" s="445">
        <f t="shared" si="71"/>
        <v>0</v>
      </c>
      <c r="N718" s="460"/>
      <c r="O718" s="445">
        <f t="shared" si="69"/>
        <v>0</v>
      </c>
      <c r="P718" s="444">
        <f t="shared" si="70"/>
        <v>0</v>
      </c>
      <c r="Q718" s="463"/>
      <c r="R718" s="453">
        <f t="shared" si="72"/>
        <v>0</v>
      </c>
    </row>
    <row r="719" ht="30" hidden="1" customHeight="1" spans="1:18">
      <c r="A719" s="426">
        <v>2082299</v>
      </c>
      <c r="B719" s="427"/>
      <c r="C719" s="427"/>
      <c r="D719" s="427" t="s">
        <v>204</v>
      </c>
      <c r="E719" s="429" t="s">
        <v>751</v>
      </c>
      <c r="F719" s="460">
        <f t="shared" si="73"/>
        <v>0</v>
      </c>
      <c r="G719" s="430">
        <f t="shared" si="74"/>
        <v>0</v>
      </c>
      <c r="H719" s="460">
        <v>0</v>
      </c>
      <c r="I719" s="460"/>
      <c r="J719" s="460">
        <v>0</v>
      </c>
      <c r="K719" s="460">
        <v>0</v>
      </c>
      <c r="L719" s="460"/>
      <c r="M719" s="445">
        <f t="shared" si="71"/>
        <v>0</v>
      </c>
      <c r="N719" s="460"/>
      <c r="O719" s="445">
        <f t="shared" si="69"/>
        <v>0</v>
      </c>
      <c r="P719" s="444">
        <f t="shared" si="70"/>
        <v>0</v>
      </c>
      <c r="Q719" s="463"/>
      <c r="R719" s="453">
        <f t="shared" si="72"/>
        <v>0</v>
      </c>
    </row>
    <row r="720" ht="30" hidden="1" customHeight="1" spans="1:18">
      <c r="A720" s="426">
        <v>20823</v>
      </c>
      <c r="B720" s="427" t="s">
        <v>98</v>
      </c>
      <c r="C720" s="427" t="s">
        <v>311</v>
      </c>
      <c r="D720" s="428"/>
      <c r="E720" s="429" t="s">
        <v>752</v>
      </c>
      <c r="F720" s="460">
        <f t="shared" si="73"/>
        <v>0</v>
      </c>
      <c r="G720" s="430">
        <f t="shared" si="74"/>
        <v>0</v>
      </c>
      <c r="H720" s="460">
        <v>0</v>
      </c>
      <c r="I720" s="460"/>
      <c r="J720" s="460">
        <v>0</v>
      </c>
      <c r="K720" s="460">
        <v>0</v>
      </c>
      <c r="L720" s="460"/>
      <c r="M720" s="445">
        <f t="shared" si="71"/>
        <v>0</v>
      </c>
      <c r="N720" s="460"/>
      <c r="O720" s="445">
        <f t="shared" si="69"/>
        <v>0</v>
      </c>
      <c r="P720" s="444">
        <f t="shared" si="70"/>
        <v>0</v>
      </c>
      <c r="Q720" s="463"/>
      <c r="R720" s="453">
        <f t="shared" si="72"/>
        <v>0</v>
      </c>
    </row>
    <row r="721" ht="30" hidden="1" customHeight="1" spans="1:18">
      <c r="A721" s="426">
        <v>2082301</v>
      </c>
      <c r="B721" s="427"/>
      <c r="C721" s="427"/>
      <c r="D721" s="427" t="s">
        <v>183</v>
      </c>
      <c r="E721" s="429" t="s">
        <v>749</v>
      </c>
      <c r="F721" s="460">
        <f t="shared" si="73"/>
        <v>0</v>
      </c>
      <c r="G721" s="430">
        <f t="shared" si="74"/>
        <v>0</v>
      </c>
      <c r="H721" s="460">
        <v>0</v>
      </c>
      <c r="I721" s="460"/>
      <c r="J721" s="460">
        <v>0</v>
      </c>
      <c r="K721" s="460">
        <v>0</v>
      </c>
      <c r="L721" s="460"/>
      <c r="M721" s="445">
        <f t="shared" si="71"/>
        <v>0</v>
      </c>
      <c r="N721" s="460"/>
      <c r="O721" s="445">
        <f t="shared" ref="O721:O784" si="75">IF(N721=0,0,L721/N721)</f>
        <v>0</v>
      </c>
      <c r="P721" s="444">
        <f t="shared" ref="P721:P784" si="76">L721-N721</f>
        <v>0</v>
      </c>
      <c r="Q721" s="463"/>
      <c r="R721" s="453">
        <f t="shared" si="72"/>
        <v>0</v>
      </c>
    </row>
    <row r="722" ht="30" hidden="1" customHeight="1" spans="1:18">
      <c r="A722" s="426">
        <v>2082302</v>
      </c>
      <c r="B722" s="427"/>
      <c r="C722" s="427"/>
      <c r="D722" s="427" t="s">
        <v>186</v>
      </c>
      <c r="E722" s="429" t="s">
        <v>750</v>
      </c>
      <c r="F722" s="460">
        <f t="shared" si="73"/>
        <v>0</v>
      </c>
      <c r="G722" s="430">
        <f t="shared" si="74"/>
        <v>0</v>
      </c>
      <c r="H722" s="460">
        <v>0</v>
      </c>
      <c r="I722" s="460"/>
      <c r="J722" s="460">
        <v>0</v>
      </c>
      <c r="K722" s="460">
        <v>0</v>
      </c>
      <c r="L722" s="460"/>
      <c r="M722" s="445">
        <f t="shared" si="71"/>
        <v>0</v>
      </c>
      <c r="N722" s="460"/>
      <c r="O722" s="445">
        <f t="shared" si="75"/>
        <v>0</v>
      </c>
      <c r="P722" s="444">
        <f t="shared" si="76"/>
        <v>0</v>
      </c>
      <c r="Q722" s="463"/>
      <c r="R722" s="453">
        <f t="shared" si="72"/>
        <v>0</v>
      </c>
    </row>
    <row r="723" ht="30" hidden="1" customHeight="1" spans="1:18">
      <c r="A723" s="426">
        <v>2082399</v>
      </c>
      <c r="B723" s="427"/>
      <c r="C723" s="427"/>
      <c r="D723" s="427" t="s">
        <v>204</v>
      </c>
      <c r="E723" s="429" t="s">
        <v>753</v>
      </c>
      <c r="F723" s="460">
        <f t="shared" si="73"/>
        <v>0</v>
      </c>
      <c r="G723" s="430">
        <f t="shared" si="74"/>
        <v>0</v>
      </c>
      <c r="H723" s="460">
        <v>0</v>
      </c>
      <c r="I723" s="460"/>
      <c r="J723" s="460">
        <v>0</v>
      </c>
      <c r="K723" s="460">
        <v>0</v>
      </c>
      <c r="L723" s="460"/>
      <c r="M723" s="445">
        <f t="shared" si="71"/>
        <v>0</v>
      </c>
      <c r="N723" s="460"/>
      <c r="O723" s="445">
        <f t="shared" si="75"/>
        <v>0</v>
      </c>
      <c r="P723" s="444">
        <f t="shared" si="76"/>
        <v>0</v>
      </c>
      <c r="Q723" s="463"/>
      <c r="R723" s="453">
        <f t="shared" si="72"/>
        <v>0</v>
      </c>
    </row>
    <row r="724" ht="30" hidden="1" customHeight="1" spans="1:18">
      <c r="A724" s="426">
        <v>20824</v>
      </c>
      <c r="B724" s="427" t="s">
        <v>98</v>
      </c>
      <c r="C724" s="427" t="s">
        <v>315</v>
      </c>
      <c r="D724" s="428"/>
      <c r="E724" s="429" t="s">
        <v>754</v>
      </c>
      <c r="F724" s="460">
        <f t="shared" si="73"/>
        <v>0</v>
      </c>
      <c r="G724" s="430">
        <f t="shared" si="74"/>
        <v>0</v>
      </c>
      <c r="H724" s="460">
        <v>0</v>
      </c>
      <c r="I724" s="460">
        <v>0</v>
      </c>
      <c r="J724" s="460">
        <v>0</v>
      </c>
      <c r="K724" s="460">
        <v>0</v>
      </c>
      <c r="L724" s="460">
        <v>0</v>
      </c>
      <c r="M724" s="445">
        <f t="shared" si="71"/>
        <v>0</v>
      </c>
      <c r="N724" s="460">
        <v>0</v>
      </c>
      <c r="O724" s="445">
        <f t="shared" si="75"/>
        <v>0</v>
      </c>
      <c r="P724" s="444">
        <f t="shared" si="76"/>
        <v>0</v>
      </c>
      <c r="Q724" s="463"/>
      <c r="R724" s="453">
        <f t="shared" si="72"/>
        <v>0</v>
      </c>
    </row>
    <row r="725" ht="30" hidden="1" customHeight="1" spans="1:18">
      <c r="A725" s="426">
        <v>2082401</v>
      </c>
      <c r="B725" s="427"/>
      <c r="C725" s="427"/>
      <c r="D725" s="427" t="s">
        <v>183</v>
      </c>
      <c r="E725" s="429" t="s">
        <v>755</v>
      </c>
      <c r="F725" s="460">
        <f t="shared" si="73"/>
        <v>0</v>
      </c>
      <c r="G725" s="430">
        <f t="shared" si="74"/>
        <v>0</v>
      </c>
      <c r="H725" s="460">
        <v>0</v>
      </c>
      <c r="I725" s="460">
        <v>0</v>
      </c>
      <c r="J725" s="460">
        <v>0</v>
      </c>
      <c r="K725" s="460">
        <v>0</v>
      </c>
      <c r="L725" s="460">
        <v>0</v>
      </c>
      <c r="M725" s="445">
        <f t="shared" si="71"/>
        <v>0</v>
      </c>
      <c r="N725" s="460">
        <v>0</v>
      </c>
      <c r="O725" s="445">
        <f t="shared" si="75"/>
        <v>0</v>
      </c>
      <c r="P725" s="444">
        <f t="shared" si="76"/>
        <v>0</v>
      </c>
      <c r="Q725" s="463"/>
      <c r="R725" s="453">
        <f t="shared" si="72"/>
        <v>0</v>
      </c>
    </row>
    <row r="726" ht="30" hidden="1" customHeight="1" spans="1:18">
      <c r="A726" s="426">
        <v>2082402</v>
      </c>
      <c r="B726" s="427"/>
      <c r="C726" s="427"/>
      <c r="D726" s="427" t="s">
        <v>186</v>
      </c>
      <c r="E726" s="429" t="s">
        <v>756</v>
      </c>
      <c r="F726" s="460">
        <f t="shared" si="73"/>
        <v>0</v>
      </c>
      <c r="G726" s="430">
        <f t="shared" si="74"/>
        <v>0</v>
      </c>
      <c r="H726" s="460">
        <v>0</v>
      </c>
      <c r="I726" s="460">
        <v>0</v>
      </c>
      <c r="J726" s="460">
        <v>0</v>
      </c>
      <c r="K726" s="460">
        <v>0</v>
      </c>
      <c r="L726" s="460">
        <v>0</v>
      </c>
      <c r="M726" s="445">
        <f t="shared" si="71"/>
        <v>0</v>
      </c>
      <c r="N726" s="460">
        <v>0</v>
      </c>
      <c r="O726" s="445">
        <f t="shared" si="75"/>
        <v>0</v>
      </c>
      <c r="P726" s="444">
        <f t="shared" si="76"/>
        <v>0</v>
      </c>
      <c r="Q726" s="463"/>
      <c r="R726" s="453">
        <f t="shared" si="72"/>
        <v>0</v>
      </c>
    </row>
    <row r="727" ht="30" customHeight="1" spans="1:18">
      <c r="A727" s="426">
        <v>20825</v>
      </c>
      <c r="B727" s="427" t="s">
        <v>98</v>
      </c>
      <c r="C727" s="427" t="s">
        <v>319</v>
      </c>
      <c r="D727" s="428"/>
      <c r="E727" s="429" t="s">
        <v>757</v>
      </c>
      <c r="F727" s="460">
        <f t="shared" si="73"/>
        <v>2440</v>
      </c>
      <c r="G727" s="430">
        <f t="shared" si="74"/>
        <v>2440</v>
      </c>
      <c r="H727" s="460">
        <v>2440</v>
      </c>
      <c r="I727" s="460">
        <v>0</v>
      </c>
      <c r="J727" s="460">
        <v>0</v>
      </c>
      <c r="K727" s="460">
        <v>0</v>
      </c>
      <c r="L727" s="460">
        <v>0</v>
      </c>
      <c r="M727" s="445">
        <f t="shared" si="71"/>
        <v>0</v>
      </c>
      <c r="N727" s="460">
        <v>0</v>
      </c>
      <c r="O727" s="445">
        <f t="shared" si="75"/>
        <v>0</v>
      </c>
      <c r="P727" s="444">
        <f t="shared" si="76"/>
        <v>0</v>
      </c>
      <c r="Q727" s="463"/>
      <c r="R727" s="453">
        <f t="shared" si="72"/>
        <v>7320</v>
      </c>
    </row>
    <row r="728" ht="30" hidden="1" customHeight="1" spans="1:18">
      <c r="A728" s="426">
        <v>2082501</v>
      </c>
      <c r="B728" s="427"/>
      <c r="C728" s="427"/>
      <c r="D728" s="427" t="s">
        <v>183</v>
      </c>
      <c r="E728" s="429" t="s">
        <v>758</v>
      </c>
      <c r="F728" s="460">
        <f t="shared" si="73"/>
        <v>0</v>
      </c>
      <c r="G728" s="430">
        <f t="shared" si="74"/>
        <v>0</v>
      </c>
      <c r="H728" s="460">
        <v>0</v>
      </c>
      <c r="I728" s="460">
        <v>0</v>
      </c>
      <c r="J728" s="460">
        <v>0</v>
      </c>
      <c r="K728" s="460">
        <v>0</v>
      </c>
      <c r="L728" s="460">
        <v>0</v>
      </c>
      <c r="M728" s="445">
        <f t="shared" si="71"/>
        <v>0</v>
      </c>
      <c r="N728" s="460">
        <v>0</v>
      </c>
      <c r="O728" s="445">
        <f t="shared" si="75"/>
        <v>0</v>
      </c>
      <c r="P728" s="444">
        <f t="shared" si="76"/>
        <v>0</v>
      </c>
      <c r="Q728" s="463"/>
      <c r="R728" s="453">
        <f t="shared" si="72"/>
        <v>0</v>
      </c>
    </row>
    <row r="729" ht="30" customHeight="1" spans="1:18">
      <c r="A729" s="426">
        <v>2082502</v>
      </c>
      <c r="B729" s="427"/>
      <c r="C729" s="427"/>
      <c r="D729" s="427" t="s">
        <v>186</v>
      </c>
      <c r="E729" s="429" t="s">
        <v>759</v>
      </c>
      <c r="F729" s="460">
        <f t="shared" si="73"/>
        <v>2440</v>
      </c>
      <c r="G729" s="430">
        <f t="shared" si="74"/>
        <v>2440</v>
      </c>
      <c r="H729" s="460">
        <v>2440</v>
      </c>
      <c r="I729" s="460">
        <v>0</v>
      </c>
      <c r="J729" s="460">
        <v>0</v>
      </c>
      <c r="K729" s="460">
        <v>0</v>
      </c>
      <c r="L729" s="460">
        <v>0</v>
      </c>
      <c r="M729" s="445">
        <f t="shared" si="71"/>
        <v>0</v>
      </c>
      <c r="N729" s="460">
        <v>0</v>
      </c>
      <c r="O729" s="445">
        <f t="shared" si="75"/>
        <v>0</v>
      </c>
      <c r="P729" s="444">
        <f t="shared" si="76"/>
        <v>0</v>
      </c>
      <c r="Q729" s="463"/>
      <c r="R729" s="453">
        <f t="shared" si="72"/>
        <v>7320</v>
      </c>
    </row>
    <row r="730" ht="30" customHeight="1" spans="1:18">
      <c r="A730" s="426">
        <v>20899</v>
      </c>
      <c r="B730" s="427" t="s">
        <v>98</v>
      </c>
      <c r="C730" s="427" t="s">
        <v>204</v>
      </c>
      <c r="D730" s="428"/>
      <c r="E730" s="429" t="s">
        <v>760</v>
      </c>
      <c r="F730" s="460">
        <f t="shared" si="73"/>
        <v>68735.46</v>
      </c>
      <c r="G730" s="430">
        <f t="shared" si="74"/>
        <v>68735.46</v>
      </c>
      <c r="H730" s="460">
        <v>68735.46</v>
      </c>
      <c r="I730" s="460">
        <v>0</v>
      </c>
      <c r="J730" s="460">
        <v>0</v>
      </c>
      <c r="K730" s="460">
        <v>0</v>
      </c>
      <c r="L730" s="460">
        <v>28858</v>
      </c>
      <c r="M730" s="445">
        <f t="shared" si="71"/>
        <v>0.419841519937453</v>
      </c>
      <c r="N730" s="460">
        <v>14553</v>
      </c>
      <c r="O730" s="445">
        <f t="shared" si="75"/>
        <v>1.9829588401017</v>
      </c>
      <c r="P730" s="444">
        <f t="shared" si="76"/>
        <v>14305</v>
      </c>
      <c r="Q730" s="464"/>
      <c r="R730" s="453">
        <f t="shared" si="72"/>
        <v>263924.78280036</v>
      </c>
    </row>
    <row r="731" ht="30" customHeight="1" spans="1:18">
      <c r="A731" s="426">
        <v>2089901</v>
      </c>
      <c r="B731" s="427"/>
      <c r="C731" s="427"/>
      <c r="D731" s="427" t="s">
        <v>183</v>
      </c>
      <c r="E731" s="429" t="s">
        <v>761</v>
      </c>
      <c r="F731" s="460">
        <f t="shared" si="73"/>
        <v>68735.46</v>
      </c>
      <c r="G731" s="430">
        <f t="shared" si="74"/>
        <v>68735.46</v>
      </c>
      <c r="H731" s="460">
        <v>68735.46</v>
      </c>
      <c r="I731" s="460">
        <v>0</v>
      </c>
      <c r="J731" s="460">
        <v>0</v>
      </c>
      <c r="K731" s="460">
        <v>0</v>
      </c>
      <c r="L731" s="460">
        <v>28858</v>
      </c>
      <c r="M731" s="445">
        <f t="shared" si="71"/>
        <v>0.419841519937453</v>
      </c>
      <c r="N731" s="460">
        <v>14553</v>
      </c>
      <c r="O731" s="445">
        <f t="shared" si="75"/>
        <v>1.9829588401017</v>
      </c>
      <c r="P731" s="444">
        <f t="shared" si="76"/>
        <v>14305</v>
      </c>
      <c r="Q731" s="463"/>
      <c r="R731" s="453">
        <f t="shared" si="72"/>
        <v>263924.78280036</v>
      </c>
    </row>
    <row r="732" ht="30" hidden="1" customHeight="1" spans="1:18">
      <c r="A732" s="426">
        <v>209</v>
      </c>
      <c r="B732" s="427" t="s">
        <v>762</v>
      </c>
      <c r="C732" s="428"/>
      <c r="D732" s="428"/>
      <c r="E732" s="429" t="s">
        <v>763</v>
      </c>
      <c r="F732" s="460">
        <f t="shared" si="73"/>
        <v>0</v>
      </c>
      <c r="G732" s="430">
        <f t="shared" si="74"/>
        <v>0</v>
      </c>
      <c r="H732" s="460">
        <v>0</v>
      </c>
      <c r="I732" s="460">
        <v>0</v>
      </c>
      <c r="J732" s="460">
        <v>0</v>
      </c>
      <c r="K732" s="460">
        <v>0</v>
      </c>
      <c r="L732" s="460"/>
      <c r="M732" s="445">
        <f t="shared" si="71"/>
        <v>0</v>
      </c>
      <c r="N732" s="460"/>
      <c r="O732" s="445">
        <f t="shared" si="75"/>
        <v>0</v>
      </c>
      <c r="P732" s="444">
        <f t="shared" si="76"/>
        <v>0</v>
      </c>
      <c r="Q732" s="463"/>
      <c r="R732" s="453">
        <f t="shared" si="72"/>
        <v>0</v>
      </c>
    </row>
    <row r="733" ht="30" hidden="1" customHeight="1" spans="1:18">
      <c r="A733" s="426">
        <v>20901</v>
      </c>
      <c r="B733" s="427" t="s">
        <v>762</v>
      </c>
      <c r="C733" s="427" t="s">
        <v>183</v>
      </c>
      <c r="D733" s="428"/>
      <c r="E733" s="429" t="s">
        <v>764</v>
      </c>
      <c r="F733" s="460">
        <f t="shared" si="73"/>
        <v>0</v>
      </c>
      <c r="G733" s="430">
        <f t="shared" si="74"/>
        <v>0</v>
      </c>
      <c r="H733" s="460">
        <v>0</v>
      </c>
      <c r="I733" s="460">
        <v>0</v>
      </c>
      <c r="J733" s="460">
        <v>0</v>
      </c>
      <c r="K733" s="460">
        <v>0</v>
      </c>
      <c r="L733" s="460"/>
      <c r="M733" s="445">
        <f t="shared" si="71"/>
        <v>0</v>
      </c>
      <c r="N733" s="460"/>
      <c r="O733" s="445">
        <f t="shared" si="75"/>
        <v>0</v>
      </c>
      <c r="P733" s="444">
        <f t="shared" si="76"/>
        <v>0</v>
      </c>
      <c r="Q733" s="463"/>
      <c r="R733" s="453">
        <f t="shared" si="72"/>
        <v>0</v>
      </c>
    </row>
    <row r="734" ht="30" hidden="1" customHeight="1" spans="1:18">
      <c r="A734" s="426">
        <v>2090101</v>
      </c>
      <c r="B734" s="427"/>
      <c r="C734" s="427"/>
      <c r="D734" s="427" t="s">
        <v>183</v>
      </c>
      <c r="E734" s="429" t="s">
        <v>765</v>
      </c>
      <c r="F734" s="460">
        <f t="shared" si="73"/>
        <v>0</v>
      </c>
      <c r="G734" s="430">
        <f t="shared" si="74"/>
        <v>0</v>
      </c>
      <c r="H734" s="460">
        <v>0</v>
      </c>
      <c r="I734" s="460">
        <v>0</v>
      </c>
      <c r="J734" s="460">
        <v>0</v>
      </c>
      <c r="K734" s="460">
        <v>0</v>
      </c>
      <c r="L734" s="460"/>
      <c r="M734" s="445">
        <f t="shared" si="71"/>
        <v>0</v>
      </c>
      <c r="N734" s="460"/>
      <c r="O734" s="445">
        <f t="shared" si="75"/>
        <v>0</v>
      </c>
      <c r="P734" s="444">
        <f t="shared" si="76"/>
        <v>0</v>
      </c>
      <c r="Q734" s="463"/>
      <c r="R734" s="453">
        <f t="shared" si="72"/>
        <v>0</v>
      </c>
    </row>
    <row r="735" ht="30" hidden="1" customHeight="1" spans="1:18">
      <c r="A735" s="426">
        <v>2090102</v>
      </c>
      <c r="B735" s="427"/>
      <c r="C735" s="427"/>
      <c r="D735" s="427" t="s">
        <v>186</v>
      </c>
      <c r="E735" s="429" t="s">
        <v>766</v>
      </c>
      <c r="F735" s="460">
        <f t="shared" si="73"/>
        <v>0</v>
      </c>
      <c r="G735" s="430">
        <f t="shared" si="74"/>
        <v>0</v>
      </c>
      <c r="H735" s="460">
        <v>0</v>
      </c>
      <c r="I735" s="460">
        <v>0</v>
      </c>
      <c r="J735" s="460">
        <v>0</v>
      </c>
      <c r="K735" s="460">
        <v>0</v>
      </c>
      <c r="L735" s="460"/>
      <c r="M735" s="445">
        <f t="shared" si="71"/>
        <v>0</v>
      </c>
      <c r="N735" s="460"/>
      <c r="O735" s="445">
        <f t="shared" si="75"/>
        <v>0</v>
      </c>
      <c r="P735" s="444">
        <f t="shared" si="76"/>
        <v>0</v>
      </c>
      <c r="Q735" s="463"/>
      <c r="R735" s="453">
        <f t="shared" si="72"/>
        <v>0</v>
      </c>
    </row>
    <row r="736" ht="30" hidden="1" customHeight="1" spans="1:18">
      <c r="A736" s="426">
        <v>2090103</v>
      </c>
      <c r="B736" s="427"/>
      <c r="C736" s="427"/>
      <c r="D736" s="427" t="s">
        <v>188</v>
      </c>
      <c r="E736" s="429" t="s">
        <v>767</v>
      </c>
      <c r="F736" s="460">
        <f t="shared" si="73"/>
        <v>0</v>
      </c>
      <c r="G736" s="430">
        <f t="shared" si="74"/>
        <v>0</v>
      </c>
      <c r="H736" s="460">
        <v>0</v>
      </c>
      <c r="I736" s="460">
        <v>0</v>
      </c>
      <c r="J736" s="460">
        <v>0</v>
      </c>
      <c r="K736" s="460">
        <v>0</v>
      </c>
      <c r="L736" s="460"/>
      <c r="M736" s="445">
        <f t="shared" si="71"/>
        <v>0</v>
      </c>
      <c r="N736" s="460"/>
      <c r="O736" s="445">
        <f t="shared" si="75"/>
        <v>0</v>
      </c>
      <c r="P736" s="444">
        <f t="shared" si="76"/>
        <v>0</v>
      </c>
      <c r="Q736" s="463"/>
      <c r="R736" s="453">
        <f t="shared" si="72"/>
        <v>0</v>
      </c>
    </row>
    <row r="737" ht="30" hidden="1" customHeight="1" spans="1:18">
      <c r="A737" s="426">
        <v>2090199</v>
      </c>
      <c r="B737" s="427"/>
      <c r="C737" s="427"/>
      <c r="D737" s="427" t="s">
        <v>204</v>
      </c>
      <c r="E737" s="429" t="s">
        <v>768</v>
      </c>
      <c r="F737" s="460">
        <f t="shared" si="73"/>
        <v>0</v>
      </c>
      <c r="G737" s="430">
        <f t="shared" si="74"/>
        <v>0</v>
      </c>
      <c r="H737" s="460">
        <v>0</v>
      </c>
      <c r="I737" s="460">
        <v>0</v>
      </c>
      <c r="J737" s="460">
        <v>0</v>
      </c>
      <c r="K737" s="460">
        <v>0</v>
      </c>
      <c r="L737" s="460"/>
      <c r="M737" s="445">
        <f t="shared" si="71"/>
        <v>0</v>
      </c>
      <c r="N737" s="460"/>
      <c r="O737" s="445">
        <f t="shared" si="75"/>
        <v>0</v>
      </c>
      <c r="P737" s="444">
        <f t="shared" si="76"/>
        <v>0</v>
      </c>
      <c r="Q737" s="463"/>
      <c r="R737" s="453">
        <f t="shared" si="72"/>
        <v>0</v>
      </c>
    </row>
    <row r="738" ht="30" hidden="1" customHeight="1" spans="1:18">
      <c r="A738" s="426">
        <v>20902</v>
      </c>
      <c r="B738" s="427" t="s">
        <v>762</v>
      </c>
      <c r="C738" s="427" t="s">
        <v>186</v>
      </c>
      <c r="D738" s="428"/>
      <c r="E738" s="429" t="s">
        <v>769</v>
      </c>
      <c r="F738" s="460">
        <f t="shared" si="73"/>
        <v>0</v>
      </c>
      <c r="G738" s="430">
        <f t="shared" si="74"/>
        <v>0</v>
      </c>
      <c r="H738" s="460">
        <v>0</v>
      </c>
      <c r="I738" s="460">
        <v>0</v>
      </c>
      <c r="J738" s="460">
        <v>0</v>
      </c>
      <c r="K738" s="460">
        <v>0</v>
      </c>
      <c r="L738" s="460"/>
      <c r="M738" s="445">
        <f t="shared" si="71"/>
        <v>0</v>
      </c>
      <c r="N738" s="460"/>
      <c r="O738" s="445">
        <f t="shared" si="75"/>
        <v>0</v>
      </c>
      <c r="P738" s="444">
        <f t="shared" si="76"/>
        <v>0</v>
      </c>
      <c r="Q738" s="463"/>
      <c r="R738" s="453">
        <f t="shared" si="72"/>
        <v>0</v>
      </c>
    </row>
    <row r="739" ht="30" hidden="1" customHeight="1" spans="1:18">
      <c r="A739" s="426">
        <v>2090201</v>
      </c>
      <c r="B739" s="427"/>
      <c r="C739" s="427"/>
      <c r="D739" s="427" t="s">
        <v>183</v>
      </c>
      <c r="E739" s="429" t="s">
        <v>770</v>
      </c>
      <c r="F739" s="460">
        <f t="shared" si="73"/>
        <v>0</v>
      </c>
      <c r="G739" s="430">
        <f t="shared" si="74"/>
        <v>0</v>
      </c>
      <c r="H739" s="460">
        <v>0</v>
      </c>
      <c r="I739" s="460">
        <v>0</v>
      </c>
      <c r="J739" s="460">
        <v>0</v>
      </c>
      <c r="K739" s="460">
        <v>0</v>
      </c>
      <c r="L739" s="460"/>
      <c r="M739" s="445">
        <f t="shared" si="71"/>
        <v>0</v>
      </c>
      <c r="N739" s="460"/>
      <c r="O739" s="445">
        <f t="shared" si="75"/>
        <v>0</v>
      </c>
      <c r="P739" s="444">
        <f t="shared" si="76"/>
        <v>0</v>
      </c>
      <c r="Q739" s="463"/>
      <c r="R739" s="453">
        <f t="shared" si="72"/>
        <v>0</v>
      </c>
    </row>
    <row r="740" ht="30" hidden="1" customHeight="1" spans="1:18">
      <c r="A740" s="426">
        <v>2090202</v>
      </c>
      <c r="B740" s="427"/>
      <c r="C740" s="427"/>
      <c r="D740" s="427" t="s">
        <v>186</v>
      </c>
      <c r="E740" s="429" t="s">
        <v>771</v>
      </c>
      <c r="F740" s="460">
        <f t="shared" si="73"/>
        <v>0</v>
      </c>
      <c r="G740" s="430">
        <f t="shared" si="74"/>
        <v>0</v>
      </c>
      <c r="H740" s="460">
        <v>0</v>
      </c>
      <c r="I740" s="460">
        <v>0</v>
      </c>
      <c r="J740" s="460">
        <v>0</v>
      </c>
      <c r="K740" s="460">
        <v>0</v>
      </c>
      <c r="L740" s="460"/>
      <c r="M740" s="445">
        <f t="shared" si="71"/>
        <v>0</v>
      </c>
      <c r="N740" s="460"/>
      <c r="O740" s="445">
        <f t="shared" si="75"/>
        <v>0</v>
      </c>
      <c r="P740" s="444">
        <f t="shared" si="76"/>
        <v>0</v>
      </c>
      <c r="Q740" s="463"/>
      <c r="R740" s="453">
        <f t="shared" si="72"/>
        <v>0</v>
      </c>
    </row>
    <row r="741" ht="30" hidden="1" customHeight="1" spans="1:18">
      <c r="A741" s="426">
        <v>2090203</v>
      </c>
      <c r="B741" s="427"/>
      <c r="C741" s="427"/>
      <c r="D741" s="427" t="s">
        <v>188</v>
      </c>
      <c r="E741" s="429" t="s">
        <v>767</v>
      </c>
      <c r="F741" s="460">
        <f t="shared" si="73"/>
        <v>0</v>
      </c>
      <c r="G741" s="430">
        <f t="shared" si="74"/>
        <v>0</v>
      </c>
      <c r="H741" s="460">
        <v>0</v>
      </c>
      <c r="I741" s="460">
        <v>0</v>
      </c>
      <c r="J741" s="460">
        <v>0</v>
      </c>
      <c r="K741" s="460">
        <v>0</v>
      </c>
      <c r="L741" s="460"/>
      <c r="M741" s="445">
        <f t="shared" si="71"/>
        <v>0</v>
      </c>
      <c r="N741" s="460"/>
      <c r="O741" s="445">
        <f t="shared" si="75"/>
        <v>0</v>
      </c>
      <c r="P741" s="444">
        <f t="shared" si="76"/>
        <v>0</v>
      </c>
      <c r="Q741" s="463"/>
      <c r="R741" s="453">
        <f t="shared" si="72"/>
        <v>0</v>
      </c>
    </row>
    <row r="742" ht="30" hidden="1" customHeight="1" spans="1:18">
      <c r="A742" s="426">
        <v>2090204</v>
      </c>
      <c r="B742" s="427"/>
      <c r="C742" s="427"/>
      <c r="D742" s="427" t="s">
        <v>190</v>
      </c>
      <c r="E742" s="429" t="s">
        <v>772</v>
      </c>
      <c r="F742" s="460">
        <f t="shared" si="73"/>
        <v>0</v>
      </c>
      <c r="G742" s="430">
        <f t="shared" si="74"/>
        <v>0</v>
      </c>
      <c r="H742" s="460">
        <v>0</v>
      </c>
      <c r="I742" s="460">
        <v>0</v>
      </c>
      <c r="J742" s="460">
        <v>0</v>
      </c>
      <c r="K742" s="460">
        <v>0</v>
      </c>
      <c r="L742" s="460"/>
      <c r="M742" s="445">
        <f t="shared" si="71"/>
        <v>0</v>
      </c>
      <c r="N742" s="460"/>
      <c r="O742" s="445">
        <f t="shared" si="75"/>
        <v>0</v>
      </c>
      <c r="P742" s="444">
        <f t="shared" si="76"/>
        <v>0</v>
      </c>
      <c r="Q742" s="463"/>
      <c r="R742" s="453">
        <f t="shared" si="72"/>
        <v>0</v>
      </c>
    </row>
    <row r="743" ht="30" hidden="1" customHeight="1" spans="1:18">
      <c r="A743" s="426">
        <v>2090299</v>
      </c>
      <c r="B743" s="427"/>
      <c r="C743" s="427"/>
      <c r="D743" s="427" t="s">
        <v>204</v>
      </c>
      <c r="E743" s="429" t="s">
        <v>773</v>
      </c>
      <c r="F743" s="460">
        <f t="shared" si="73"/>
        <v>0</v>
      </c>
      <c r="G743" s="430">
        <f t="shared" si="74"/>
        <v>0</v>
      </c>
      <c r="H743" s="460">
        <v>0</v>
      </c>
      <c r="I743" s="460">
        <v>0</v>
      </c>
      <c r="J743" s="460">
        <v>0</v>
      </c>
      <c r="K743" s="460">
        <v>0</v>
      </c>
      <c r="L743" s="460"/>
      <c r="M743" s="445">
        <f t="shared" si="71"/>
        <v>0</v>
      </c>
      <c r="N743" s="460"/>
      <c r="O743" s="445">
        <f t="shared" si="75"/>
        <v>0</v>
      </c>
      <c r="P743" s="444">
        <f t="shared" si="76"/>
        <v>0</v>
      </c>
      <c r="Q743" s="463"/>
      <c r="R743" s="453">
        <f t="shared" si="72"/>
        <v>0</v>
      </c>
    </row>
    <row r="744" ht="30" hidden="1" customHeight="1" spans="1:18">
      <c r="A744" s="426">
        <v>20903</v>
      </c>
      <c r="B744" s="427" t="s">
        <v>762</v>
      </c>
      <c r="C744" s="427" t="s">
        <v>188</v>
      </c>
      <c r="D744" s="428"/>
      <c r="E744" s="429" t="s">
        <v>774</v>
      </c>
      <c r="F744" s="460">
        <f t="shared" si="73"/>
        <v>0</v>
      </c>
      <c r="G744" s="430">
        <f t="shared" si="74"/>
        <v>0</v>
      </c>
      <c r="H744" s="460">
        <v>0</v>
      </c>
      <c r="I744" s="460">
        <v>0</v>
      </c>
      <c r="J744" s="460">
        <v>0</v>
      </c>
      <c r="K744" s="460">
        <v>0</v>
      </c>
      <c r="L744" s="460"/>
      <c r="M744" s="445">
        <f t="shared" si="71"/>
        <v>0</v>
      </c>
      <c r="N744" s="460"/>
      <c r="O744" s="445">
        <f t="shared" si="75"/>
        <v>0</v>
      </c>
      <c r="P744" s="444">
        <f t="shared" si="76"/>
        <v>0</v>
      </c>
      <c r="Q744" s="463"/>
      <c r="R744" s="453">
        <f t="shared" si="72"/>
        <v>0</v>
      </c>
    </row>
    <row r="745" ht="30" hidden="1" customHeight="1" spans="1:18">
      <c r="A745" s="426">
        <v>2090301</v>
      </c>
      <c r="B745" s="427"/>
      <c r="C745" s="427"/>
      <c r="D745" s="427" t="s">
        <v>183</v>
      </c>
      <c r="E745" s="429" t="s">
        <v>775</v>
      </c>
      <c r="F745" s="460">
        <f t="shared" si="73"/>
        <v>0</v>
      </c>
      <c r="G745" s="430">
        <f t="shared" si="74"/>
        <v>0</v>
      </c>
      <c r="H745" s="460">
        <v>0</v>
      </c>
      <c r="I745" s="460">
        <v>0</v>
      </c>
      <c r="J745" s="460">
        <v>0</v>
      </c>
      <c r="K745" s="460">
        <v>0</v>
      </c>
      <c r="L745" s="460"/>
      <c r="M745" s="445">
        <f t="shared" si="71"/>
        <v>0</v>
      </c>
      <c r="N745" s="460"/>
      <c r="O745" s="445">
        <f t="shared" si="75"/>
        <v>0</v>
      </c>
      <c r="P745" s="444">
        <f t="shared" si="76"/>
        <v>0</v>
      </c>
      <c r="Q745" s="463"/>
      <c r="R745" s="453">
        <f t="shared" si="72"/>
        <v>0</v>
      </c>
    </row>
    <row r="746" ht="30" hidden="1" customHeight="1" spans="1:18">
      <c r="A746" s="426">
        <v>2090302</v>
      </c>
      <c r="B746" s="427"/>
      <c r="C746" s="427"/>
      <c r="D746" s="427" t="s">
        <v>186</v>
      </c>
      <c r="E746" s="429" t="s">
        <v>776</v>
      </c>
      <c r="F746" s="460">
        <f t="shared" si="73"/>
        <v>0</v>
      </c>
      <c r="G746" s="430">
        <f t="shared" si="74"/>
        <v>0</v>
      </c>
      <c r="H746" s="460">
        <v>0</v>
      </c>
      <c r="I746" s="460">
        <v>0</v>
      </c>
      <c r="J746" s="460">
        <v>0</v>
      </c>
      <c r="K746" s="460">
        <v>0</v>
      </c>
      <c r="L746" s="460"/>
      <c r="M746" s="445">
        <f t="shared" si="71"/>
        <v>0</v>
      </c>
      <c r="N746" s="460"/>
      <c r="O746" s="445">
        <f t="shared" si="75"/>
        <v>0</v>
      </c>
      <c r="P746" s="444">
        <f t="shared" si="76"/>
        <v>0</v>
      </c>
      <c r="Q746" s="463"/>
      <c r="R746" s="453">
        <f t="shared" si="72"/>
        <v>0</v>
      </c>
    </row>
    <row r="747" ht="30" hidden="1" customHeight="1" spans="1:18">
      <c r="A747" s="426">
        <v>2090399</v>
      </c>
      <c r="B747" s="427"/>
      <c r="C747" s="427"/>
      <c r="D747" s="427" t="s">
        <v>204</v>
      </c>
      <c r="E747" s="429" t="s">
        <v>777</v>
      </c>
      <c r="F747" s="460">
        <f t="shared" si="73"/>
        <v>0</v>
      </c>
      <c r="G747" s="430">
        <f t="shared" si="74"/>
        <v>0</v>
      </c>
      <c r="H747" s="460">
        <v>0</v>
      </c>
      <c r="I747" s="460">
        <v>0</v>
      </c>
      <c r="J747" s="460">
        <v>0</v>
      </c>
      <c r="K747" s="460">
        <v>0</v>
      </c>
      <c r="L747" s="460"/>
      <c r="M747" s="445">
        <f t="shared" si="71"/>
        <v>0</v>
      </c>
      <c r="N747" s="460"/>
      <c r="O747" s="445">
        <f t="shared" si="75"/>
        <v>0</v>
      </c>
      <c r="P747" s="444">
        <f t="shared" si="76"/>
        <v>0</v>
      </c>
      <c r="Q747" s="463"/>
      <c r="R747" s="453">
        <f t="shared" si="72"/>
        <v>0</v>
      </c>
    </row>
    <row r="748" ht="30" hidden="1" customHeight="1" spans="1:18">
      <c r="A748" s="426">
        <v>20904</v>
      </c>
      <c r="B748" s="427" t="s">
        <v>762</v>
      </c>
      <c r="C748" s="427" t="s">
        <v>190</v>
      </c>
      <c r="D748" s="428"/>
      <c r="E748" s="429" t="s">
        <v>778</v>
      </c>
      <c r="F748" s="460">
        <f t="shared" si="73"/>
        <v>0</v>
      </c>
      <c r="G748" s="430">
        <f t="shared" si="74"/>
        <v>0</v>
      </c>
      <c r="H748" s="460">
        <v>0</v>
      </c>
      <c r="I748" s="460">
        <v>0</v>
      </c>
      <c r="J748" s="460">
        <v>0</v>
      </c>
      <c r="K748" s="460">
        <v>0</v>
      </c>
      <c r="L748" s="460"/>
      <c r="M748" s="445">
        <f t="shared" si="71"/>
        <v>0</v>
      </c>
      <c r="N748" s="460"/>
      <c r="O748" s="445">
        <f t="shared" si="75"/>
        <v>0</v>
      </c>
      <c r="P748" s="444">
        <f t="shared" si="76"/>
        <v>0</v>
      </c>
      <c r="Q748" s="463"/>
      <c r="R748" s="453">
        <f t="shared" si="72"/>
        <v>0</v>
      </c>
    </row>
    <row r="749" ht="30" hidden="1" customHeight="1" spans="1:18">
      <c r="A749" s="426">
        <v>2090401</v>
      </c>
      <c r="B749" s="427"/>
      <c r="C749" s="427"/>
      <c r="D749" s="427" t="s">
        <v>183</v>
      </c>
      <c r="E749" s="429" t="s">
        <v>779</v>
      </c>
      <c r="F749" s="460">
        <f t="shared" si="73"/>
        <v>0</v>
      </c>
      <c r="G749" s="430">
        <f t="shared" si="74"/>
        <v>0</v>
      </c>
      <c r="H749" s="460">
        <v>0</v>
      </c>
      <c r="I749" s="460">
        <v>0</v>
      </c>
      <c r="J749" s="460">
        <v>0</v>
      </c>
      <c r="K749" s="460">
        <v>0</v>
      </c>
      <c r="L749" s="460"/>
      <c r="M749" s="445">
        <f t="shared" si="71"/>
        <v>0</v>
      </c>
      <c r="N749" s="460"/>
      <c r="O749" s="445">
        <f t="shared" si="75"/>
        <v>0</v>
      </c>
      <c r="P749" s="444">
        <f t="shared" si="76"/>
        <v>0</v>
      </c>
      <c r="Q749" s="463"/>
      <c r="R749" s="453">
        <f t="shared" si="72"/>
        <v>0</v>
      </c>
    </row>
    <row r="750" ht="30" hidden="1" customHeight="1" spans="1:18">
      <c r="A750" s="426">
        <v>2090499</v>
      </c>
      <c r="B750" s="427"/>
      <c r="C750" s="427"/>
      <c r="D750" s="427" t="s">
        <v>204</v>
      </c>
      <c r="E750" s="429" t="s">
        <v>780</v>
      </c>
      <c r="F750" s="460">
        <f t="shared" si="73"/>
        <v>0</v>
      </c>
      <c r="G750" s="430">
        <f t="shared" si="74"/>
        <v>0</v>
      </c>
      <c r="H750" s="460">
        <v>0</v>
      </c>
      <c r="I750" s="460">
        <v>0</v>
      </c>
      <c r="J750" s="460">
        <v>0</v>
      </c>
      <c r="K750" s="460">
        <v>0</v>
      </c>
      <c r="L750" s="460"/>
      <c r="M750" s="445">
        <f t="shared" si="71"/>
        <v>0</v>
      </c>
      <c r="N750" s="460"/>
      <c r="O750" s="445">
        <f t="shared" si="75"/>
        <v>0</v>
      </c>
      <c r="P750" s="444">
        <f t="shared" si="76"/>
        <v>0</v>
      </c>
      <c r="Q750" s="463"/>
      <c r="R750" s="453">
        <f t="shared" si="72"/>
        <v>0</v>
      </c>
    </row>
    <row r="751" ht="30" hidden="1" customHeight="1" spans="1:18">
      <c r="A751" s="426">
        <v>20905</v>
      </c>
      <c r="B751" s="427" t="s">
        <v>762</v>
      </c>
      <c r="C751" s="427" t="s">
        <v>192</v>
      </c>
      <c r="D751" s="428"/>
      <c r="E751" s="429" t="s">
        <v>781</v>
      </c>
      <c r="F751" s="460">
        <f t="shared" si="73"/>
        <v>0</v>
      </c>
      <c r="G751" s="430">
        <f t="shared" si="74"/>
        <v>0</v>
      </c>
      <c r="H751" s="460">
        <v>0</v>
      </c>
      <c r="I751" s="460">
        <v>0</v>
      </c>
      <c r="J751" s="460">
        <v>0</v>
      </c>
      <c r="K751" s="460">
        <v>0</v>
      </c>
      <c r="L751" s="460"/>
      <c r="M751" s="445">
        <f t="shared" si="71"/>
        <v>0</v>
      </c>
      <c r="N751" s="460"/>
      <c r="O751" s="445">
        <f t="shared" si="75"/>
        <v>0</v>
      </c>
      <c r="P751" s="444">
        <f t="shared" si="76"/>
        <v>0</v>
      </c>
      <c r="Q751" s="463"/>
      <c r="R751" s="453">
        <f t="shared" si="72"/>
        <v>0</v>
      </c>
    </row>
    <row r="752" ht="30" hidden="1" customHeight="1" spans="1:18">
      <c r="A752" s="426">
        <v>2090501</v>
      </c>
      <c r="B752" s="427"/>
      <c r="C752" s="427"/>
      <c r="D752" s="427" t="s">
        <v>183</v>
      </c>
      <c r="E752" s="429" t="s">
        <v>782</v>
      </c>
      <c r="F752" s="460">
        <f t="shared" si="73"/>
        <v>0</v>
      </c>
      <c r="G752" s="430">
        <f t="shared" si="74"/>
        <v>0</v>
      </c>
      <c r="H752" s="460">
        <v>0</v>
      </c>
      <c r="I752" s="460">
        <v>0</v>
      </c>
      <c r="J752" s="460">
        <v>0</v>
      </c>
      <c r="K752" s="460">
        <v>0</v>
      </c>
      <c r="L752" s="460"/>
      <c r="M752" s="445">
        <f t="shared" si="71"/>
        <v>0</v>
      </c>
      <c r="N752" s="460"/>
      <c r="O752" s="445">
        <f t="shared" si="75"/>
        <v>0</v>
      </c>
      <c r="P752" s="444">
        <f t="shared" si="76"/>
        <v>0</v>
      </c>
      <c r="Q752" s="463"/>
      <c r="R752" s="453">
        <f t="shared" si="72"/>
        <v>0</v>
      </c>
    </row>
    <row r="753" ht="30" hidden="1" customHeight="1" spans="1:18">
      <c r="A753" s="426">
        <v>2090599</v>
      </c>
      <c r="B753" s="427"/>
      <c r="C753" s="427"/>
      <c r="D753" s="427" t="s">
        <v>204</v>
      </c>
      <c r="E753" s="429" t="s">
        <v>783</v>
      </c>
      <c r="F753" s="460">
        <f t="shared" si="73"/>
        <v>0</v>
      </c>
      <c r="G753" s="430">
        <f t="shared" si="74"/>
        <v>0</v>
      </c>
      <c r="H753" s="460">
        <v>0</v>
      </c>
      <c r="I753" s="460">
        <v>0</v>
      </c>
      <c r="J753" s="460">
        <v>0</v>
      </c>
      <c r="K753" s="460">
        <v>0</v>
      </c>
      <c r="L753" s="460"/>
      <c r="M753" s="445">
        <f t="shared" si="71"/>
        <v>0</v>
      </c>
      <c r="N753" s="460"/>
      <c r="O753" s="445">
        <f t="shared" si="75"/>
        <v>0</v>
      </c>
      <c r="P753" s="444">
        <f t="shared" si="76"/>
        <v>0</v>
      </c>
      <c r="Q753" s="463"/>
      <c r="R753" s="453">
        <f t="shared" si="72"/>
        <v>0</v>
      </c>
    </row>
    <row r="754" ht="30" hidden="1" customHeight="1" spans="1:18">
      <c r="A754" s="426">
        <v>20906</v>
      </c>
      <c r="B754" s="427" t="s">
        <v>762</v>
      </c>
      <c r="C754" s="427" t="s">
        <v>194</v>
      </c>
      <c r="D754" s="428"/>
      <c r="E754" s="429" t="s">
        <v>784</v>
      </c>
      <c r="F754" s="460">
        <f t="shared" si="73"/>
        <v>0</v>
      </c>
      <c r="G754" s="430">
        <f t="shared" si="74"/>
        <v>0</v>
      </c>
      <c r="H754" s="460">
        <v>0</v>
      </c>
      <c r="I754" s="460">
        <v>0</v>
      </c>
      <c r="J754" s="460">
        <v>0</v>
      </c>
      <c r="K754" s="460">
        <v>0</v>
      </c>
      <c r="L754" s="460"/>
      <c r="M754" s="445">
        <f t="shared" si="71"/>
        <v>0</v>
      </c>
      <c r="N754" s="460"/>
      <c r="O754" s="445">
        <f t="shared" si="75"/>
        <v>0</v>
      </c>
      <c r="P754" s="444">
        <f t="shared" si="76"/>
        <v>0</v>
      </c>
      <c r="Q754" s="463"/>
      <c r="R754" s="453">
        <f t="shared" si="72"/>
        <v>0</v>
      </c>
    </row>
    <row r="755" ht="30" hidden="1" customHeight="1" spans="1:18">
      <c r="A755" s="426">
        <v>20907</v>
      </c>
      <c r="B755" s="427" t="s">
        <v>762</v>
      </c>
      <c r="C755" s="427" t="s">
        <v>196</v>
      </c>
      <c r="D755" s="428"/>
      <c r="E755" s="429" t="s">
        <v>785</v>
      </c>
      <c r="F755" s="460">
        <f t="shared" si="73"/>
        <v>0</v>
      </c>
      <c r="G755" s="430">
        <f t="shared" si="74"/>
        <v>0</v>
      </c>
      <c r="H755" s="460">
        <v>0</v>
      </c>
      <c r="I755" s="460">
        <v>0</v>
      </c>
      <c r="J755" s="460">
        <v>0</v>
      </c>
      <c r="K755" s="460">
        <v>0</v>
      </c>
      <c r="L755" s="460"/>
      <c r="M755" s="445">
        <f t="shared" si="71"/>
        <v>0</v>
      </c>
      <c r="N755" s="460"/>
      <c r="O755" s="445">
        <f t="shared" si="75"/>
        <v>0</v>
      </c>
      <c r="P755" s="444">
        <f t="shared" si="76"/>
        <v>0</v>
      </c>
      <c r="Q755" s="463"/>
      <c r="R755" s="453">
        <f t="shared" si="72"/>
        <v>0</v>
      </c>
    </row>
    <row r="756" ht="30" hidden="1" customHeight="1" spans="1:18">
      <c r="A756" s="426">
        <v>20910</v>
      </c>
      <c r="B756" s="427" t="s">
        <v>762</v>
      </c>
      <c r="C756" s="427" t="s">
        <v>260</v>
      </c>
      <c r="D756" s="428"/>
      <c r="E756" s="429" t="s">
        <v>786</v>
      </c>
      <c r="F756" s="460">
        <f t="shared" si="73"/>
        <v>0</v>
      </c>
      <c r="G756" s="430">
        <f t="shared" si="74"/>
        <v>0</v>
      </c>
      <c r="H756" s="460">
        <v>0</v>
      </c>
      <c r="I756" s="460">
        <v>0</v>
      </c>
      <c r="J756" s="460">
        <v>0</v>
      </c>
      <c r="K756" s="460">
        <v>0</v>
      </c>
      <c r="L756" s="460"/>
      <c r="M756" s="445">
        <f t="shared" si="71"/>
        <v>0</v>
      </c>
      <c r="N756" s="460"/>
      <c r="O756" s="445">
        <f t="shared" si="75"/>
        <v>0</v>
      </c>
      <c r="P756" s="444">
        <f t="shared" si="76"/>
        <v>0</v>
      </c>
      <c r="Q756" s="463"/>
      <c r="R756" s="453">
        <f t="shared" si="72"/>
        <v>0</v>
      </c>
    </row>
    <row r="757" ht="30" hidden="1" customHeight="1" spans="1:18">
      <c r="A757" s="426">
        <v>20999</v>
      </c>
      <c r="B757" s="427" t="s">
        <v>762</v>
      </c>
      <c r="C757" s="427" t="s">
        <v>204</v>
      </c>
      <c r="D757" s="428"/>
      <c r="E757" s="429" t="s">
        <v>787</v>
      </c>
      <c r="F757" s="460">
        <f t="shared" si="73"/>
        <v>0</v>
      </c>
      <c r="G757" s="430">
        <f t="shared" si="74"/>
        <v>0</v>
      </c>
      <c r="H757" s="460">
        <v>0</v>
      </c>
      <c r="I757" s="460">
        <v>0</v>
      </c>
      <c r="J757" s="460">
        <v>0</v>
      </c>
      <c r="K757" s="460">
        <v>0</v>
      </c>
      <c r="L757" s="460"/>
      <c r="M757" s="445">
        <f t="shared" si="71"/>
        <v>0</v>
      </c>
      <c r="N757" s="460"/>
      <c r="O757" s="445">
        <f t="shared" si="75"/>
        <v>0</v>
      </c>
      <c r="P757" s="444">
        <f t="shared" si="76"/>
        <v>0</v>
      </c>
      <c r="Q757" s="463"/>
      <c r="R757" s="453">
        <f t="shared" si="72"/>
        <v>0</v>
      </c>
    </row>
    <row r="758" ht="30" customHeight="1" spans="1:18">
      <c r="A758" s="426">
        <v>210</v>
      </c>
      <c r="B758" s="427" t="s">
        <v>100</v>
      </c>
      <c r="C758" s="428"/>
      <c r="D758" s="428"/>
      <c r="E758" s="429" t="s">
        <v>788</v>
      </c>
      <c r="F758" s="460">
        <f t="shared" si="73"/>
        <v>724276.1</v>
      </c>
      <c r="G758" s="430">
        <f t="shared" si="74"/>
        <v>724276.1</v>
      </c>
      <c r="H758" s="460">
        <v>692837.1</v>
      </c>
      <c r="I758" s="460">
        <v>31039</v>
      </c>
      <c r="J758" s="460">
        <v>400</v>
      </c>
      <c r="K758" s="460">
        <v>0</v>
      </c>
      <c r="L758" s="460">
        <v>146041</v>
      </c>
      <c r="M758" s="445">
        <f t="shared" si="71"/>
        <v>0.201637193330002</v>
      </c>
      <c r="N758" s="460">
        <v>123961</v>
      </c>
      <c r="O758" s="445">
        <f t="shared" si="75"/>
        <v>1.17812053791112</v>
      </c>
      <c r="P758" s="444">
        <f t="shared" si="76"/>
        <v>22080</v>
      </c>
      <c r="Q758" s="464" t="s">
        <v>789</v>
      </c>
      <c r="R758" s="453">
        <f t="shared" si="72"/>
        <v>2433472.67975773</v>
      </c>
    </row>
    <row r="759" ht="30" customHeight="1" spans="1:18">
      <c r="A759" s="426">
        <v>21001</v>
      </c>
      <c r="B759" s="427" t="s">
        <v>100</v>
      </c>
      <c r="C759" s="427" t="s">
        <v>183</v>
      </c>
      <c r="D759" s="428"/>
      <c r="E759" s="429" t="s">
        <v>790</v>
      </c>
      <c r="F759" s="460">
        <f t="shared" si="73"/>
        <v>13878.79</v>
      </c>
      <c r="G759" s="430">
        <f t="shared" si="74"/>
        <v>13878.79</v>
      </c>
      <c r="H759" s="460">
        <v>13878.79</v>
      </c>
      <c r="I759" s="460">
        <v>0</v>
      </c>
      <c r="J759" s="460">
        <v>0</v>
      </c>
      <c r="K759" s="460">
        <v>0</v>
      </c>
      <c r="L759" s="460">
        <v>3666</v>
      </c>
      <c r="M759" s="445">
        <f t="shared" si="71"/>
        <v>0.26414406443213</v>
      </c>
      <c r="N759" s="460">
        <v>3504</v>
      </c>
      <c r="O759" s="445">
        <f t="shared" si="75"/>
        <v>1.04623287671233</v>
      </c>
      <c r="P759" s="444">
        <f t="shared" si="76"/>
        <v>162</v>
      </c>
      <c r="Q759" s="463"/>
      <c r="R759" s="453">
        <f t="shared" si="72"/>
        <v>48969.6803769411</v>
      </c>
    </row>
    <row r="760" ht="30" customHeight="1" spans="1:18">
      <c r="A760" s="426">
        <v>2100101</v>
      </c>
      <c r="B760" s="427"/>
      <c r="C760" s="427"/>
      <c r="D760" s="427" t="s">
        <v>183</v>
      </c>
      <c r="E760" s="429" t="s">
        <v>185</v>
      </c>
      <c r="F760" s="460">
        <f t="shared" si="73"/>
        <v>3349.05</v>
      </c>
      <c r="G760" s="430">
        <f t="shared" si="74"/>
        <v>3349.05</v>
      </c>
      <c r="H760" s="460">
        <v>3349.05</v>
      </c>
      <c r="I760" s="460">
        <v>0</v>
      </c>
      <c r="J760" s="460">
        <v>0</v>
      </c>
      <c r="K760" s="460">
        <v>0</v>
      </c>
      <c r="L760" s="460">
        <v>3000</v>
      </c>
      <c r="M760" s="445">
        <f t="shared" si="71"/>
        <v>0.895776414207014</v>
      </c>
      <c r="N760" s="460">
        <v>2716</v>
      </c>
      <c r="O760" s="445">
        <f t="shared" si="75"/>
        <v>1.10456553755523</v>
      </c>
      <c r="P760" s="444">
        <f t="shared" si="76"/>
        <v>284</v>
      </c>
      <c r="Q760" s="463"/>
      <c r="R760" s="453">
        <f t="shared" si="72"/>
        <v>16049.1503419518</v>
      </c>
    </row>
    <row r="761" ht="30" customHeight="1" spans="1:18">
      <c r="A761" s="426">
        <v>2100102</v>
      </c>
      <c r="B761" s="427"/>
      <c r="C761" s="427"/>
      <c r="D761" s="427" t="s">
        <v>186</v>
      </c>
      <c r="E761" s="429" t="s">
        <v>187</v>
      </c>
      <c r="F761" s="460">
        <f t="shared" si="73"/>
        <v>0</v>
      </c>
      <c r="G761" s="430">
        <f t="shared" si="74"/>
        <v>0</v>
      </c>
      <c r="H761" s="460">
        <v>0</v>
      </c>
      <c r="I761" s="460">
        <v>0</v>
      </c>
      <c r="J761" s="460">
        <v>0</v>
      </c>
      <c r="K761" s="460">
        <v>0</v>
      </c>
      <c r="L761" s="460">
        <v>289</v>
      </c>
      <c r="M761" s="445">
        <f t="shared" si="71"/>
        <v>0</v>
      </c>
      <c r="N761" s="460">
        <v>378</v>
      </c>
      <c r="O761" s="445">
        <f t="shared" si="75"/>
        <v>0.764550264550265</v>
      </c>
      <c r="P761" s="444">
        <f t="shared" si="76"/>
        <v>-89</v>
      </c>
      <c r="Q761" s="463"/>
      <c r="R761" s="453">
        <f t="shared" si="72"/>
        <v>578.76455026455</v>
      </c>
    </row>
    <row r="762" ht="30" hidden="1" customHeight="1" spans="1:18">
      <c r="A762" s="426">
        <v>2100103</v>
      </c>
      <c r="B762" s="427"/>
      <c r="C762" s="427"/>
      <c r="D762" s="427" t="s">
        <v>188</v>
      </c>
      <c r="E762" s="429" t="s">
        <v>189</v>
      </c>
      <c r="F762" s="460">
        <f t="shared" si="73"/>
        <v>0</v>
      </c>
      <c r="G762" s="430">
        <f t="shared" si="74"/>
        <v>0</v>
      </c>
      <c r="H762" s="460">
        <v>0</v>
      </c>
      <c r="I762" s="460">
        <v>0</v>
      </c>
      <c r="J762" s="460">
        <v>0</v>
      </c>
      <c r="K762" s="460">
        <v>0</v>
      </c>
      <c r="L762" s="460">
        <v>0</v>
      </c>
      <c r="M762" s="445">
        <f t="shared" si="71"/>
        <v>0</v>
      </c>
      <c r="N762" s="460">
        <v>0</v>
      </c>
      <c r="O762" s="445">
        <f t="shared" si="75"/>
        <v>0</v>
      </c>
      <c r="P762" s="444">
        <f t="shared" si="76"/>
        <v>0</v>
      </c>
      <c r="Q762" s="463"/>
      <c r="R762" s="453">
        <f t="shared" si="72"/>
        <v>0</v>
      </c>
    </row>
    <row r="763" ht="30" customHeight="1" spans="1:18">
      <c r="A763" s="426">
        <v>2100199</v>
      </c>
      <c r="B763" s="427"/>
      <c r="C763" s="427"/>
      <c r="D763" s="427" t="s">
        <v>204</v>
      </c>
      <c r="E763" s="429" t="s">
        <v>791</v>
      </c>
      <c r="F763" s="460">
        <f t="shared" si="73"/>
        <v>10529.74</v>
      </c>
      <c r="G763" s="430">
        <f t="shared" si="74"/>
        <v>10529.74</v>
      </c>
      <c r="H763" s="460">
        <v>10529.74</v>
      </c>
      <c r="I763" s="460"/>
      <c r="J763" s="460">
        <v>0</v>
      </c>
      <c r="K763" s="460">
        <v>0</v>
      </c>
      <c r="L763" s="460">
        <v>377</v>
      </c>
      <c r="M763" s="445">
        <f t="shared" si="71"/>
        <v>0.0358033531692141</v>
      </c>
      <c r="N763" s="460">
        <v>410</v>
      </c>
      <c r="O763" s="445">
        <f t="shared" si="75"/>
        <v>0.919512195121951</v>
      </c>
      <c r="P763" s="444">
        <f t="shared" si="76"/>
        <v>-33</v>
      </c>
      <c r="Q763" s="463"/>
      <c r="R763" s="453">
        <f t="shared" si="72"/>
        <v>32344.1753155483</v>
      </c>
    </row>
    <row r="764" ht="30" customHeight="1" spans="1:18">
      <c r="A764" s="426">
        <v>21002</v>
      </c>
      <c r="B764" s="427" t="s">
        <v>100</v>
      </c>
      <c r="C764" s="427" t="s">
        <v>186</v>
      </c>
      <c r="D764" s="428"/>
      <c r="E764" s="429" t="s">
        <v>792</v>
      </c>
      <c r="F764" s="460">
        <f t="shared" si="73"/>
        <v>68018.19</v>
      </c>
      <c r="G764" s="430">
        <f t="shared" si="74"/>
        <v>68018.19</v>
      </c>
      <c r="H764" s="460">
        <v>68018.19</v>
      </c>
      <c r="I764" s="460">
        <v>0</v>
      </c>
      <c r="J764" s="460">
        <v>0</v>
      </c>
      <c r="K764" s="460">
        <v>0</v>
      </c>
      <c r="L764" s="460">
        <v>28137</v>
      </c>
      <c r="M764" s="445">
        <f t="shared" si="71"/>
        <v>0.413668755372644</v>
      </c>
      <c r="N764" s="460">
        <v>21223</v>
      </c>
      <c r="O764" s="445">
        <f t="shared" si="75"/>
        <v>1.32577863638505</v>
      </c>
      <c r="P764" s="444">
        <f t="shared" si="76"/>
        <v>6914</v>
      </c>
      <c r="Q764" s="463"/>
      <c r="R764" s="453">
        <f t="shared" si="72"/>
        <v>260330.309447392</v>
      </c>
    </row>
    <row r="765" ht="30" customHeight="1" spans="1:18">
      <c r="A765" s="426">
        <v>2100201</v>
      </c>
      <c r="B765" s="427"/>
      <c r="C765" s="427"/>
      <c r="D765" s="427" t="s">
        <v>183</v>
      </c>
      <c r="E765" s="429" t="s">
        <v>793</v>
      </c>
      <c r="F765" s="460">
        <f t="shared" si="73"/>
        <v>15776.18</v>
      </c>
      <c r="G765" s="430">
        <f t="shared" si="74"/>
        <v>15776.18</v>
      </c>
      <c r="H765" s="460">
        <v>15776.18</v>
      </c>
      <c r="I765" s="460">
        <v>0</v>
      </c>
      <c r="J765" s="460">
        <v>0</v>
      </c>
      <c r="K765" s="460">
        <v>0</v>
      </c>
      <c r="L765" s="460">
        <v>10584</v>
      </c>
      <c r="M765" s="445">
        <f t="shared" si="71"/>
        <v>0.670884840309885</v>
      </c>
      <c r="N765" s="460">
        <v>13463</v>
      </c>
      <c r="O765" s="445">
        <f t="shared" si="75"/>
        <v>0.786154646066998</v>
      </c>
      <c r="P765" s="444">
        <f t="shared" si="76"/>
        <v>-2879</v>
      </c>
      <c r="Q765" s="463"/>
      <c r="R765" s="453">
        <f t="shared" si="72"/>
        <v>68497.9970394864</v>
      </c>
    </row>
    <row r="766" ht="30" customHeight="1" spans="1:18">
      <c r="A766" s="426">
        <v>2100202</v>
      </c>
      <c r="B766" s="427"/>
      <c r="C766" s="427"/>
      <c r="D766" s="427" t="s">
        <v>186</v>
      </c>
      <c r="E766" s="429" t="s">
        <v>794</v>
      </c>
      <c r="F766" s="460">
        <f t="shared" si="73"/>
        <v>5332.66</v>
      </c>
      <c r="G766" s="430">
        <f t="shared" si="74"/>
        <v>5332.66</v>
      </c>
      <c r="H766" s="460">
        <v>5332.66</v>
      </c>
      <c r="I766" s="460">
        <v>0</v>
      </c>
      <c r="J766" s="460">
        <v>0</v>
      </c>
      <c r="K766" s="460">
        <v>0</v>
      </c>
      <c r="L766" s="460">
        <v>3617</v>
      </c>
      <c r="M766" s="445">
        <f t="shared" si="71"/>
        <v>0.678273131982913</v>
      </c>
      <c r="N766" s="460">
        <v>4986</v>
      </c>
      <c r="O766" s="445">
        <f t="shared" si="75"/>
        <v>0.725431207380666</v>
      </c>
      <c r="P766" s="444">
        <f t="shared" si="76"/>
        <v>-1369</v>
      </c>
      <c r="Q766" s="463"/>
      <c r="R766" s="453">
        <f t="shared" si="72"/>
        <v>23233.3837043394</v>
      </c>
    </row>
    <row r="767" ht="30" hidden="1" customHeight="1" spans="1:18">
      <c r="A767" s="426">
        <v>2100203</v>
      </c>
      <c r="B767" s="427"/>
      <c r="C767" s="427"/>
      <c r="D767" s="427" t="s">
        <v>188</v>
      </c>
      <c r="E767" s="429" t="s">
        <v>795</v>
      </c>
      <c r="F767" s="460">
        <f t="shared" si="73"/>
        <v>0</v>
      </c>
      <c r="G767" s="430">
        <f t="shared" si="74"/>
        <v>0</v>
      </c>
      <c r="H767" s="460">
        <v>0</v>
      </c>
      <c r="I767" s="460">
        <v>0</v>
      </c>
      <c r="J767" s="460">
        <v>0</v>
      </c>
      <c r="K767" s="460">
        <v>0</v>
      </c>
      <c r="L767" s="460">
        <v>0</v>
      </c>
      <c r="M767" s="445">
        <f t="shared" si="71"/>
        <v>0</v>
      </c>
      <c r="N767" s="460">
        <v>0</v>
      </c>
      <c r="O767" s="445">
        <f t="shared" si="75"/>
        <v>0</v>
      </c>
      <c r="P767" s="444">
        <f t="shared" si="76"/>
        <v>0</v>
      </c>
      <c r="Q767" s="463"/>
      <c r="R767" s="453">
        <f t="shared" si="72"/>
        <v>0</v>
      </c>
    </row>
    <row r="768" ht="30" customHeight="1" spans="1:18">
      <c r="A768" s="426">
        <v>2100204</v>
      </c>
      <c r="B768" s="427"/>
      <c r="C768" s="427"/>
      <c r="D768" s="427" t="s">
        <v>190</v>
      </c>
      <c r="E768" s="429" t="s">
        <v>796</v>
      </c>
      <c r="F768" s="460">
        <f t="shared" si="73"/>
        <v>6272</v>
      </c>
      <c r="G768" s="430">
        <f t="shared" si="74"/>
        <v>6272</v>
      </c>
      <c r="H768" s="460">
        <v>6272</v>
      </c>
      <c r="I768" s="460">
        <v>0</v>
      </c>
      <c r="J768" s="460">
        <v>0</v>
      </c>
      <c r="K768" s="460">
        <v>0</v>
      </c>
      <c r="L768" s="460">
        <v>2500</v>
      </c>
      <c r="M768" s="445">
        <f t="shared" si="71"/>
        <v>0.39859693877551</v>
      </c>
      <c r="N768" s="460">
        <v>0</v>
      </c>
      <c r="O768" s="445">
        <f t="shared" si="75"/>
        <v>0</v>
      </c>
      <c r="P768" s="444">
        <f t="shared" si="76"/>
        <v>2500</v>
      </c>
      <c r="Q768" s="463"/>
      <c r="R768" s="453">
        <f t="shared" si="72"/>
        <v>23816.3985969388</v>
      </c>
    </row>
    <row r="769" ht="30" customHeight="1" spans="1:18">
      <c r="A769" s="426">
        <v>2100205</v>
      </c>
      <c r="B769" s="427"/>
      <c r="C769" s="427"/>
      <c r="D769" s="427" t="s">
        <v>192</v>
      </c>
      <c r="E769" s="429" t="s">
        <v>797</v>
      </c>
      <c r="F769" s="460">
        <f t="shared" si="73"/>
        <v>1304.47</v>
      </c>
      <c r="G769" s="430">
        <f t="shared" si="74"/>
        <v>1304.47</v>
      </c>
      <c r="H769" s="460">
        <v>1304.47</v>
      </c>
      <c r="I769" s="460">
        <v>0</v>
      </c>
      <c r="J769" s="460">
        <v>0</v>
      </c>
      <c r="K769" s="460">
        <v>0</v>
      </c>
      <c r="L769" s="460">
        <v>972</v>
      </c>
      <c r="M769" s="445">
        <f t="shared" si="71"/>
        <v>0.745130206137358</v>
      </c>
      <c r="N769" s="460">
        <v>1146</v>
      </c>
      <c r="O769" s="445">
        <f t="shared" si="75"/>
        <v>0.848167539267016</v>
      </c>
      <c r="P769" s="444">
        <f t="shared" si="76"/>
        <v>-174</v>
      </c>
      <c r="Q769" s="463"/>
      <c r="R769" s="453">
        <f t="shared" si="72"/>
        <v>5859.0032977454</v>
      </c>
    </row>
    <row r="770" ht="30" hidden="1" customHeight="1" spans="1:18">
      <c r="A770" s="426">
        <v>2100206</v>
      </c>
      <c r="B770" s="427"/>
      <c r="C770" s="427"/>
      <c r="D770" s="427" t="s">
        <v>194</v>
      </c>
      <c r="E770" s="429" t="s">
        <v>798</v>
      </c>
      <c r="F770" s="460">
        <f t="shared" si="73"/>
        <v>0</v>
      </c>
      <c r="G770" s="430">
        <f t="shared" si="74"/>
        <v>0</v>
      </c>
      <c r="H770" s="460">
        <v>0</v>
      </c>
      <c r="I770" s="460">
        <v>0</v>
      </c>
      <c r="J770" s="460">
        <v>0</v>
      </c>
      <c r="K770" s="460">
        <v>0</v>
      </c>
      <c r="L770" s="460">
        <v>0</v>
      </c>
      <c r="M770" s="445">
        <f t="shared" si="71"/>
        <v>0</v>
      </c>
      <c r="N770" s="460">
        <v>0</v>
      </c>
      <c r="O770" s="445">
        <f t="shared" si="75"/>
        <v>0</v>
      </c>
      <c r="P770" s="444">
        <f t="shared" si="76"/>
        <v>0</v>
      </c>
      <c r="Q770" s="463"/>
      <c r="R770" s="453">
        <f t="shared" si="72"/>
        <v>0</v>
      </c>
    </row>
    <row r="771" ht="30" hidden="1" customHeight="1" spans="1:18">
      <c r="A771" s="426">
        <v>2100207</v>
      </c>
      <c r="B771" s="427"/>
      <c r="C771" s="427"/>
      <c r="D771" s="427" t="s">
        <v>196</v>
      </c>
      <c r="E771" s="429" t="s">
        <v>799</v>
      </c>
      <c r="F771" s="460">
        <f t="shared" si="73"/>
        <v>0</v>
      </c>
      <c r="G771" s="430">
        <f t="shared" si="74"/>
        <v>0</v>
      </c>
      <c r="H771" s="460">
        <v>0</v>
      </c>
      <c r="I771" s="460">
        <v>0</v>
      </c>
      <c r="J771" s="460">
        <v>0</v>
      </c>
      <c r="K771" s="460">
        <v>0</v>
      </c>
      <c r="L771" s="460">
        <v>0</v>
      </c>
      <c r="M771" s="445">
        <f t="shared" si="71"/>
        <v>0</v>
      </c>
      <c r="N771" s="460">
        <v>0</v>
      </c>
      <c r="O771" s="445">
        <f t="shared" si="75"/>
        <v>0</v>
      </c>
      <c r="P771" s="444">
        <f t="shared" si="76"/>
        <v>0</v>
      </c>
      <c r="Q771" s="463"/>
      <c r="R771" s="453">
        <f t="shared" si="72"/>
        <v>0</v>
      </c>
    </row>
    <row r="772" ht="30" customHeight="1" spans="1:18">
      <c r="A772" s="426">
        <v>2100208</v>
      </c>
      <c r="B772" s="427"/>
      <c r="C772" s="427"/>
      <c r="D772" s="427" t="s">
        <v>198</v>
      </c>
      <c r="E772" s="429" t="s">
        <v>800</v>
      </c>
      <c r="F772" s="460">
        <f t="shared" si="73"/>
        <v>726.95</v>
      </c>
      <c r="G772" s="430">
        <f t="shared" si="74"/>
        <v>726.95</v>
      </c>
      <c r="H772" s="460">
        <v>726.95</v>
      </c>
      <c r="I772" s="460">
        <v>0</v>
      </c>
      <c r="J772" s="460">
        <v>0</v>
      </c>
      <c r="K772" s="460">
        <v>0</v>
      </c>
      <c r="L772" s="460">
        <v>642</v>
      </c>
      <c r="M772" s="445">
        <f t="shared" si="71"/>
        <v>0.883141894215558</v>
      </c>
      <c r="N772" s="460">
        <v>919</v>
      </c>
      <c r="O772" s="445">
        <f t="shared" si="75"/>
        <v>0.698585418933623</v>
      </c>
      <c r="P772" s="444">
        <f t="shared" si="76"/>
        <v>-277</v>
      </c>
      <c r="Q772" s="463"/>
      <c r="R772" s="453">
        <f t="shared" si="72"/>
        <v>3466.43172731315</v>
      </c>
    </row>
    <row r="773" ht="30" hidden="1" customHeight="1" spans="1:18">
      <c r="A773" s="426">
        <v>2100209</v>
      </c>
      <c r="B773" s="427"/>
      <c r="C773" s="427"/>
      <c r="D773" s="427" t="s">
        <v>200</v>
      </c>
      <c r="E773" s="429" t="s">
        <v>801</v>
      </c>
      <c r="F773" s="460">
        <f t="shared" si="73"/>
        <v>0</v>
      </c>
      <c r="G773" s="430">
        <f t="shared" si="74"/>
        <v>0</v>
      </c>
      <c r="H773" s="460">
        <v>0</v>
      </c>
      <c r="I773" s="460">
        <v>0</v>
      </c>
      <c r="J773" s="460">
        <v>0</v>
      </c>
      <c r="K773" s="460">
        <v>0</v>
      </c>
      <c r="L773" s="460">
        <v>0</v>
      </c>
      <c r="M773" s="445">
        <f t="shared" si="71"/>
        <v>0</v>
      </c>
      <c r="N773" s="460">
        <v>0</v>
      </c>
      <c r="O773" s="445">
        <f t="shared" si="75"/>
        <v>0</v>
      </c>
      <c r="P773" s="444">
        <f t="shared" si="76"/>
        <v>0</v>
      </c>
      <c r="Q773" s="463"/>
      <c r="R773" s="453">
        <f t="shared" si="72"/>
        <v>0</v>
      </c>
    </row>
    <row r="774" ht="30" customHeight="1" spans="1:18">
      <c r="A774" s="426">
        <v>2100210</v>
      </c>
      <c r="B774" s="427"/>
      <c r="C774" s="427"/>
      <c r="D774" s="427" t="s">
        <v>260</v>
      </c>
      <c r="E774" s="429" t="s">
        <v>802</v>
      </c>
      <c r="F774" s="460">
        <f t="shared" si="73"/>
        <v>155.93</v>
      </c>
      <c r="G774" s="430">
        <f t="shared" si="74"/>
        <v>155.93</v>
      </c>
      <c r="H774" s="460">
        <v>155.93</v>
      </c>
      <c r="I774" s="460">
        <v>0</v>
      </c>
      <c r="J774" s="460">
        <v>0</v>
      </c>
      <c r="K774" s="460">
        <v>0</v>
      </c>
      <c r="L774" s="460">
        <v>125</v>
      </c>
      <c r="M774" s="445">
        <f t="shared" si="71"/>
        <v>0.80164176232925</v>
      </c>
      <c r="N774" s="460">
        <v>112</v>
      </c>
      <c r="O774" s="445">
        <f t="shared" si="75"/>
        <v>1.11607142857143</v>
      </c>
      <c r="P774" s="444">
        <f t="shared" si="76"/>
        <v>13</v>
      </c>
      <c r="Q774" s="463"/>
      <c r="R774" s="453">
        <f t="shared" si="72"/>
        <v>719.707713190901</v>
      </c>
    </row>
    <row r="775" ht="30" hidden="1" customHeight="1" spans="1:18">
      <c r="A775" s="426">
        <v>2100211</v>
      </c>
      <c r="B775" s="427"/>
      <c r="C775" s="427"/>
      <c r="D775" s="427" t="s">
        <v>269</v>
      </c>
      <c r="E775" s="429" t="s">
        <v>803</v>
      </c>
      <c r="F775" s="460">
        <f t="shared" si="73"/>
        <v>0</v>
      </c>
      <c r="G775" s="430">
        <f t="shared" si="74"/>
        <v>0</v>
      </c>
      <c r="H775" s="460">
        <v>0</v>
      </c>
      <c r="I775" s="460">
        <v>0</v>
      </c>
      <c r="J775" s="460">
        <v>0</v>
      </c>
      <c r="K775" s="460">
        <v>0</v>
      </c>
      <c r="L775" s="460">
        <v>0</v>
      </c>
      <c r="M775" s="445">
        <f t="shared" ref="M775:M838" si="77">IF(F775=0,0,L775/F775)</f>
        <v>0</v>
      </c>
      <c r="N775" s="460">
        <v>0</v>
      </c>
      <c r="O775" s="445">
        <f t="shared" si="75"/>
        <v>0</v>
      </c>
      <c r="P775" s="444">
        <f t="shared" si="76"/>
        <v>0</v>
      </c>
      <c r="Q775" s="463"/>
      <c r="R775" s="453">
        <f t="shared" si="72"/>
        <v>0</v>
      </c>
    </row>
    <row r="776" ht="30" customHeight="1" spans="1:18">
      <c r="A776" s="426">
        <v>2100299</v>
      </c>
      <c r="B776" s="427"/>
      <c r="C776" s="427"/>
      <c r="D776" s="427" t="s">
        <v>204</v>
      </c>
      <c r="E776" s="429" t="s">
        <v>804</v>
      </c>
      <c r="F776" s="460">
        <f t="shared" si="73"/>
        <v>38450</v>
      </c>
      <c r="G776" s="430">
        <f t="shared" si="74"/>
        <v>38450</v>
      </c>
      <c r="H776" s="460">
        <v>38450</v>
      </c>
      <c r="I776" s="460">
        <v>0</v>
      </c>
      <c r="J776" s="460">
        <v>0</v>
      </c>
      <c r="K776" s="460">
        <v>0</v>
      </c>
      <c r="L776" s="460">
        <v>9697</v>
      </c>
      <c r="M776" s="445">
        <f t="shared" si="77"/>
        <v>0.252197659297789</v>
      </c>
      <c r="N776" s="460">
        <v>597</v>
      </c>
      <c r="O776" s="445">
        <f t="shared" si="75"/>
        <v>16.2428810720268</v>
      </c>
      <c r="P776" s="444">
        <f t="shared" si="76"/>
        <v>9100</v>
      </c>
      <c r="Q776" s="463"/>
      <c r="R776" s="453">
        <f t="shared" ref="R776:R839" si="78">F776+G776+H776+L776+M776+N776+O776+P776</f>
        <v>134760.495078731</v>
      </c>
    </row>
    <row r="777" ht="30" customHeight="1" spans="1:18">
      <c r="A777" s="426">
        <v>21003</v>
      </c>
      <c r="B777" s="427" t="s">
        <v>100</v>
      </c>
      <c r="C777" s="427" t="s">
        <v>188</v>
      </c>
      <c r="D777" s="428"/>
      <c r="E777" s="429" t="s">
        <v>805</v>
      </c>
      <c r="F777" s="460">
        <f t="shared" ref="F777:F840" si="79">G777+K777</f>
        <v>47787</v>
      </c>
      <c r="G777" s="430">
        <f t="shared" ref="G777:G840" si="80">H777+I777+J777</f>
        <v>47787</v>
      </c>
      <c r="H777" s="460">
        <v>47787</v>
      </c>
      <c r="I777" s="460">
        <v>0</v>
      </c>
      <c r="J777" s="460">
        <v>0</v>
      </c>
      <c r="K777" s="460">
        <v>0</v>
      </c>
      <c r="L777" s="460">
        <v>4033</v>
      </c>
      <c r="M777" s="445">
        <f t="shared" si="77"/>
        <v>0.0843953376441292</v>
      </c>
      <c r="N777" s="460">
        <v>291</v>
      </c>
      <c r="O777" s="445">
        <f t="shared" si="75"/>
        <v>13.8591065292096</v>
      </c>
      <c r="P777" s="444">
        <f t="shared" si="76"/>
        <v>3742</v>
      </c>
      <c r="Q777" s="463"/>
      <c r="R777" s="453">
        <f t="shared" si="78"/>
        <v>151440.943501867</v>
      </c>
    </row>
    <row r="778" ht="30" hidden="1" customHeight="1" spans="1:18">
      <c r="A778" s="426">
        <v>2100301</v>
      </c>
      <c r="B778" s="427"/>
      <c r="C778" s="427"/>
      <c r="D778" s="427" t="s">
        <v>183</v>
      </c>
      <c r="E778" s="429" t="s">
        <v>806</v>
      </c>
      <c r="F778" s="460">
        <f t="shared" si="79"/>
        <v>0</v>
      </c>
      <c r="G778" s="430">
        <f t="shared" si="80"/>
        <v>0</v>
      </c>
      <c r="H778" s="460">
        <v>0</v>
      </c>
      <c r="I778" s="460">
        <v>0</v>
      </c>
      <c r="J778" s="460">
        <v>0</v>
      </c>
      <c r="K778" s="460">
        <v>0</v>
      </c>
      <c r="L778" s="460">
        <v>0</v>
      </c>
      <c r="M778" s="445">
        <f t="shared" si="77"/>
        <v>0</v>
      </c>
      <c r="N778" s="460">
        <v>0</v>
      </c>
      <c r="O778" s="445">
        <f t="shared" si="75"/>
        <v>0</v>
      </c>
      <c r="P778" s="444">
        <f t="shared" si="76"/>
        <v>0</v>
      </c>
      <c r="Q778" s="463"/>
      <c r="R778" s="453">
        <f t="shared" si="78"/>
        <v>0</v>
      </c>
    </row>
    <row r="779" ht="30" hidden="1" customHeight="1" spans="1:18">
      <c r="A779" s="426">
        <v>2100302</v>
      </c>
      <c r="B779" s="427"/>
      <c r="C779" s="427"/>
      <c r="D779" s="427" t="s">
        <v>186</v>
      </c>
      <c r="E779" s="429" t="s">
        <v>807</v>
      </c>
      <c r="F779" s="460">
        <f t="shared" si="79"/>
        <v>0</v>
      </c>
      <c r="G779" s="430">
        <f t="shared" si="80"/>
        <v>0</v>
      </c>
      <c r="H779" s="460">
        <v>0</v>
      </c>
      <c r="I779" s="460">
        <v>0</v>
      </c>
      <c r="J779" s="460">
        <v>0</v>
      </c>
      <c r="K779" s="460">
        <v>0</v>
      </c>
      <c r="L779" s="460">
        <v>0</v>
      </c>
      <c r="M779" s="445">
        <f t="shared" si="77"/>
        <v>0</v>
      </c>
      <c r="N779" s="460">
        <v>0</v>
      </c>
      <c r="O779" s="445">
        <f t="shared" si="75"/>
        <v>0</v>
      </c>
      <c r="P779" s="444">
        <f t="shared" si="76"/>
        <v>0</v>
      </c>
      <c r="Q779" s="463"/>
      <c r="R779" s="453">
        <f t="shared" si="78"/>
        <v>0</v>
      </c>
    </row>
    <row r="780" ht="30" customHeight="1" spans="1:18">
      <c r="A780" s="426">
        <v>2100399</v>
      </c>
      <c r="B780" s="427"/>
      <c r="C780" s="427"/>
      <c r="D780" s="427" t="s">
        <v>204</v>
      </c>
      <c r="E780" s="429" t="s">
        <v>808</v>
      </c>
      <c r="F780" s="460">
        <f t="shared" si="79"/>
        <v>47787</v>
      </c>
      <c r="G780" s="430">
        <f t="shared" si="80"/>
        <v>47787</v>
      </c>
      <c r="H780" s="460">
        <v>47787</v>
      </c>
      <c r="I780" s="460">
        <v>0</v>
      </c>
      <c r="J780" s="460">
        <v>0</v>
      </c>
      <c r="K780" s="460">
        <v>0</v>
      </c>
      <c r="L780" s="460">
        <v>4033</v>
      </c>
      <c r="M780" s="445">
        <f t="shared" si="77"/>
        <v>0.0843953376441292</v>
      </c>
      <c r="N780" s="460">
        <v>291</v>
      </c>
      <c r="O780" s="445">
        <f t="shared" si="75"/>
        <v>13.8591065292096</v>
      </c>
      <c r="P780" s="444">
        <f t="shared" si="76"/>
        <v>3742</v>
      </c>
      <c r="Q780" s="463"/>
      <c r="R780" s="453">
        <f t="shared" si="78"/>
        <v>151440.943501867</v>
      </c>
    </row>
    <row r="781" ht="30" customHeight="1" spans="1:18">
      <c r="A781" s="426">
        <v>21004</v>
      </c>
      <c r="B781" s="427" t="s">
        <v>100</v>
      </c>
      <c r="C781" s="427" t="s">
        <v>190</v>
      </c>
      <c r="D781" s="428"/>
      <c r="E781" s="429" t="s">
        <v>809</v>
      </c>
      <c r="F781" s="460">
        <f t="shared" si="79"/>
        <v>53105.44</v>
      </c>
      <c r="G781" s="430">
        <f t="shared" si="80"/>
        <v>53105.44</v>
      </c>
      <c r="H781" s="460">
        <v>49785.88</v>
      </c>
      <c r="I781" s="460">
        <v>3319.56</v>
      </c>
      <c r="J781" s="460">
        <v>0</v>
      </c>
      <c r="K781" s="460">
        <v>0</v>
      </c>
      <c r="L781" s="460">
        <v>43304</v>
      </c>
      <c r="M781" s="445">
        <f t="shared" si="77"/>
        <v>0.815434350981745</v>
      </c>
      <c r="N781" s="460">
        <v>29037</v>
      </c>
      <c r="O781" s="445">
        <f t="shared" si="75"/>
        <v>1.49133863691153</v>
      </c>
      <c r="P781" s="444">
        <f t="shared" si="76"/>
        <v>14267</v>
      </c>
      <c r="Q781" s="463"/>
      <c r="R781" s="453">
        <f t="shared" si="78"/>
        <v>242607.066772988</v>
      </c>
    </row>
    <row r="782" ht="30" customHeight="1" spans="1:18">
      <c r="A782" s="426">
        <v>2100401</v>
      </c>
      <c r="B782" s="427"/>
      <c r="C782" s="427"/>
      <c r="D782" s="427" t="s">
        <v>183</v>
      </c>
      <c r="E782" s="429" t="s">
        <v>810</v>
      </c>
      <c r="F782" s="460">
        <f t="shared" si="79"/>
        <v>8429.97</v>
      </c>
      <c r="G782" s="430">
        <f t="shared" si="80"/>
        <v>8429.97</v>
      </c>
      <c r="H782" s="460">
        <v>8429.97</v>
      </c>
      <c r="I782" s="460">
        <v>0</v>
      </c>
      <c r="J782" s="460">
        <v>0</v>
      </c>
      <c r="K782" s="460">
        <v>0</v>
      </c>
      <c r="L782" s="460">
        <v>8291</v>
      </c>
      <c r="M782" s="445">
        <f t="shared" si="77"/>
        <v>0.983514769328954</v>
      </c>
      <c r="N782" s="460">
        <v>8323</v>
      </c>
      <c r="O782" s="445">
        <f t="shared" si="75"/>
        <v>0.996155232488286</v>
      </c>
      <c r="P782" s="444">
        <f t="shared" si="76"/>
        <v>-32</v>
      </c>
      <c r="Q782" s="463"/>
      <c r="R782" s="453">
        <f t="shared" si="78"/>
        <v>41873.8896700018</v>
      </c>
    </row>
    <row r="783" ht="30" customHeight="1" spans="1:18">
      <c r="A783" s="426">
        <v>2100402</v>
      </c>
      <c r="B783" s="427"/>
      <c r="C783" s="427"/>
      <c r="D783" s="427" t="s">
        <v>186</v>
      </c>
      <c r="E783" s="429" t="s">
        <v>811</v>
      </c>
      <c r="F783" s="460">
        <f t="shared" si="79"/>
        <v>1429.04</v>
      </c>
      <c r="G783" s="430">
        <f t="shared" si="80"/>
        <v>1429.04</v>
      </c>
      <c r="H783" s="460">
        <v>1429.04</v>
      </c>
      <c r="I783" s="460">
        <v>0</v>
      </c>
      <c r="J783" s="460">
        <v>0</v>
      </c>
      <c r="K783" s="460">
        <v>0</v>
      </c>
      <c r="L783" s="460">
        <v>1183</v>
      </c>
      <c r="M783" s="445">
        <f t="shared" si="77"/>
        <v>0.827828472261098</v>
      </c>
      <c r="N783" s="460">
        <v>993</v>
      </c>
      <c r="O783" s="445">
        <f t="shared" si="75"/>
        <v>1.19133937562941</v>
      </c>
      <c r="P783" s="444">
        <f t="shared" si="76"/>
        <v>190</v>
      </c>
      <c r="Q783" s="463"/>
      <c r="R783" s="453">
        <f t="shared" si="78"/>
        <v>6655.13916784789</v>
      </c>
    </row>
    <row r="784" ht="30" customHeight="1" spans="1:18">
      <c r="A784" s="426">
        <v>2100403</v>
      </c>
      <c r="B784" s="427"/>
      <c r="C784" s="427"/>
      <c r="D784" s="427" t="s">
        <v>188</v>
      </c>
      <c r="E784" s="429" t="s">
        <v>812</v>
      </c>
      <c r="F784" s="460">
        <f t="shared" si="79"/>
        <v>0</v>
      </c>
      <c r="G784" s="430">
        <f t="shared" si="80"/>
        <v>0</v>
      </c>
      <c r="H784" s="460">
        <v>0</v>
      </c>
      <c r="I784" s="460">
        <v>0</v>
      </c>
      <c r="J784" s="460">
        <v>0</v>
      </c>
      <c r="K784" s="460">
        <v>0</v>
      </c>
      <c r="L784" s="460">
        <v>5</v>
      </c>
      <c r="M784" s="445">
        <f t="shared" si="77"/>
        <v>0</v>
      </c>
      <c r="N784" s="460">
        <v>87</v>
      </c>
      <c r="O784" s="445">
        <f t="shared" si="75"/>
        <v>0.0574712643678161</v>
      </c>
      <c r="P784" s="444">
        <f t="shared" si="76"/>
        <v>-82</v>
      </c>
      <c r="Q784" s="463"/>
      <c r="R784" s="453">
        <f t="shared" si="78"/>
        <v>10.0574712643678</v>
      </c>
    </row>
    <row r="785" ht="30" hidden="1" customHeight="1" spans="1:18">
      <c r="A785" s="426">
        <v>2100404</v>
      </c>
      <c r="B785" s="427"/>
      <c r="C785" s="427"/>
      <c r="D785" s="427" t="s">
        <v>190</v>
      </c>
      <c r="E785" s="429" t="s">
        <v>813</v>
      </c>
      <c r="F785" s="460">
        <f t="shared" si="79"/>
        <v>0</v>
      </c>
      <c r="G785" s="430">
        <f t="shared" si="80"/>
        <v>0</v>
      </c>
      <c r="H785" s="460">
        <v>0</v>
      </c>
      <c r="I785" s="460">
        <v>0</v>
      </c>
      <c r="J785" s="460">
        <v>0</v>
      </c>
      <c r="K785" s="460">
        <v>0</v>
      </c>
      <c r="L785" s="460">
        <v>0</v>
      </c>
      <c r="M785" s="445">
        <f t="shared" si="77"/>
        <v>0</v>
      </c>
      <c r="N785" s="460">
        <v>0</v>
      </c>
      <c r="O785" s="445">
        <f t="shared" ref="O785:O848" si="81">IF(N785=0,0,L785/N785)</f>
        <v>0</v>
      </c>
      <c r="P785" s="444">
        <f t="shared" ref="P785:P848" si="82">L785-N785</f>
        <v>0</v>
      </c>
      <c r="Q785" s="463"/>
      <c r="R785" s="453">
        <f t="shared" si="78"/>
        <v>0</v>
      </c>
    </row>
    <row r="786" ht="30" hidden="1" customHeight="1" spans="1:18">
      <c r="A786" s="426">
        <v>2100405</v>
      </c>
      <c r="B786" s="427"/>
      <c r="C786" s="427"/>
      <c r="D786" s="427" t="s">
        <v>192</v>
      </c>
      <c r="E786" s="429" t="s">
        <v>814</v>
      </c>
      <c r="F786" s="460">
        <f t="shared" si="79"/>
        <v>0</v>
      </c>
      <c r="G786" s="430">
        <f t="shared" si="80"/>
        <v>0</v>
      </c>
      <c r="H786" s="460">
        <v>0</v>
      </c>
      <c r="I786" s="460">
        <v>0</v>
      </c>
      <c r="J786" s="460">
        <v>0</v>
      </c>
      <c r="K786" s="460">
        <v>0</v>
      </c>
      <c r="L786" s="460">
        <v>0</v>
      </c>
      <c r="M786" s="445">
        <f t="shared" si="77"/>
        <v>0</v>
      </c>
      <c r="N786" s="460">
        <v>0</v>
      </c>
      <c r="O786" s="445">
        <f t="shared" si="81"/>
        <v>0</v>
      </c>
      <c r="P786" s="444">
        <f t="shared" si="82"/>
        <v>0</v>
      </c>
      <c r="Q786" s="463"/>
      <c r="R786" s="453">
        <f t="shared" si="78"/>
        <v>0</v>
      </c>
    </row>
    <row r="787" ht="30" customHeight="1" spans="1:18">
      <c r="A787" s="426">
        <v>2100406</v>
      </c>
      <c r="B787" s="427"/>
      <c r="C787" s="427"/>
      <c r="D787" s="427" t="s">
        <v>194</v>
      </c>
      <c r="E787" s="429" t="s">
        <v>815</v>
      </c>
      <c r="F787" s="460">
        <f t="shared" si="79"/>
        <v>1332.32</v>
      </c>
      <c r="G787" s="430">
        <f t="shared" si="80"/>
        <v>1332.32</v>
      </c>
      <c r="H787" s="460">
        <v>1332.32</v>
      </c>
      <c r="I787" s="460">
        <v>0</v>
      </c>
      <c r="J787" s="460">
        <v>0</v>
      </c>
      <c r="K787" s="460">
        <v>0</v>
      </c>
      <c r="L787" s="460">
        <v>3236</v>
      </c>
      <c r="M787" s="445">
        <f t="shared" si="77"/>
        <v>2.4288459229014</v>
      </c>
      <c r="N787" s="460">
        <v>3703</v>
      </c>
      <c r="O787" s="445">
        <f t="shared" si="81"/>
        <v>0.873886038347286</v>
      </c>
      <c r="P787" s="444">
        <f t="shared" si="82"/>
        <v>-467</v>
      </c>
      <c r="Q787" s="463"/>
      <c r="R787" s="453">
        <f t="shared" si="78"/>
        <v>10472.2627319612</v>
      </c>
    </row>
    <row r="788" ht="30" hidden="1" customHeight="1" spans="1:18">
      <c r="A788" s="426">
        <v>2100407</v>
      </c>
      <c r="B788" s="427"/>
      <c r="C788" s="427"/>
      <c r="D788" s="427" t="s">
        <v>196</v>
      </c>
      <c r="E788" s="429" t="s">
        <v>816</v>
      </c>
      <c r="F788" s="460">
        <f t="shared" si="79"/>
        <v>0</v>
      </c>
      <c r="G788" s="430">
        <f t="shared" si="80"/>
        <v>0</v>
      </c>
      <c r="H788" s="460">
        <v>0</v>
      </c>
      <c r="I788" s="460">
        <v>0</v>
      </c>
      <c r="J788" s="460">
        <v>0</v>
      </c>
      <c r="K788" s="460">
        <v>0</v>
      </c>
      <c r="L788" s="460">
        <v>0</v>
      </c>
      <c r="M788" s="445">
        <f t="shared" si="77"/>
        <v>0</v>
      </c>
      <c r="N788" s="460">
        <v>0</v>
      </c>
      <c r="O788" s="445">
        <f t="shared" si="81"/>
        <v>0</v>
      </c>
      <c r="P788" s="444">
        <f t="shared" si="82"/>
        <v>0</v>
      </c>
      <c r="Q788" s="463"/>
      <c r="R788" s="453">
        <f t="shared" si="78"/>
        <v>0</v>
      </c>
    </row>
    <row r="789" ht="30" customHeight="1" spans="1:18">
      <c r="A789" s="426">
        <v>2100408</v>
      </c>
      <c r="B789" s="427"/>
      <c r="C789" s="427"/>
      <c r="D789" s="427" t="s">
        <v>198</v>
      </c>
      <c r="E789" s="429" t="s">
        <v>817</v>
      </c>
      <c r="F789" s="460">
        <f t="shared" si="79"/>
        <v>20120</v>
      </c>
      <c r="G789" s="430">
        <f t="shared" si="80"/>
        <v>20120</v>
      </c>
      <c r="H789" s="460">
        <v>20120</v>
      </c>
      <c r="I789" s="460">
        <v>0</v>
      </c>
      <c r="J789" s="460">
        <v>0</v>
      </c>
      <c r="K789" s="460">
        <v>0</v>
      </c>
      <c r="L789" s="460">
        <v>61</v>
      </c>
      <c r="M789" s="445">
        <f t="shared" si="77"/>
        <v>0.00303180914512922</v>
      </c>
      <c r="N789" s="460">
        <v>50</v>
      </c>
      <c r="O789" s="445">
        <f t="shared" si="81"/>
        <v>1.22</v>
      </c>
      <c r="P789" s="444">
        <f t="shared" si="82"/>
        <v>11</v>
      </c>
      <c r="Q789" s="463"/>
      <c r="R789" s="453">
        <f t="shared" si="78"/>
        <v>60483.2230318091</v>
      </c>
    </row>
    <row r="790" ht="30" customHeight="1" spans="1:18">
      <c r="A790" s="426">
        <v>2100409</v>
      </c>
      <c r="B790" s="427"/>
      <c r="C790" s="427"/>
      <c r="D790" s="427" t="s">
        <v>200</v>
      </c>
      <c r="E790" s="429" t="s">
        <v>818</v>
      </c>
      <c r="F790" s="460">
        <f t="shared" si="79"/>
        <v>21624.11</v>
      </c>
      <c r="G790" s="430">
        <f t="shared" si="80"/>
        <v>21624.11</v>
      </c>
      <c r="H790" s="460">
        <v>18304.55</v>
      </c>
      <c r="I790" s="460">
        <v>3319.56</v>
      </c>
      <c r="J790" s="460">
        <v>0</v>
      </c>
      <c r="K790" s="460">
        <v>0</v>
      </c>
      <c r="L790" s="460">
        <v>30458</v>
      </c>
      <c r="M790" s="445">
        <f t="shared" si="77"/>
        <v>1.40852039690882</v>
      </c>
      <c r="N790" s="460">
        <v>15874</v>
      </c>
      <c r="O790" s="445">
        <f t="shared" si="81"/>
        <v>1.91873503842762</v>
      </c>
      <c r="P790" s="444">
        <f t="shared" si="82"/>
        <v>14584</v>
      </c>
      <c r="Q790" s="464"/>
      <c r="R790" s="453">
        <f t="shared" si="78"/>
        <v>122472.097255435</v>
      </c>
    </row>
    <row r="791" ht="30" customHeight="1" spans="1:18">
      <c r="A791" s="426">
        <v>2100410</v>
      </c>
      <c r="B791" s="427"/>
      <c r="C791" s="427"/>
      <c r="D791" s="427" t="s">
        <v>260</v>
      </c>
      <c r="E791" s="429" t="s">
        <v>819</v>
      </c>
      <c r="F791" s="460">
        <f t="shared" si="79"/>
        <v>150</v>
      </c>
      <c r="G791" s="430">
        <f t="shared" si="80"/>
        <v>150</v>
      </c>
      <c r="H791" s="460">
        <v>150</v>
      </c>
      <c r="I791" s="460">
        <v>0</v>
      </c>
      <c r="J791" s="460">
        <v>0</v>
      </c>
      <c r="K791" s="460">
        <v>0</v>
      </c>
      <c r="L791" s="460">
        <v>70</v>
      </c>
      <c r="M791" s="445">
        <f t="shared" si="77"/>
        <v>0.466666666666667</v>
      </c>
      <c r="N791" s="460">
        <v>1</v>
      </c>
      <c r="O791" s="445">
        <f t="shared" si="81"/>
        <v>70</v>
      </c>
      <c r="P791" s="444">
        <f t="shared" si="82"/>
        <v>69</v>
      </c>
      <c r="Q791" s="464"/>
      <c r="R791" s="453">
        <f t="shared" si="78"/>
        <v>660.466666666667</v>
      </c>
    </row>
    <row r="792" ht="30" customHeight="1" spans="1:18">
      <c r="A792" s="426">
        <v>2100499</v>
      </c>
      <c r="B792" s="427"/>
      <c r="C792" s="427"/>
      <c r="D792" s="427" t="s">
        <v>204</v>
      </c>
      <c r="E792" s="429" t="s">
        <v>820</v>
      </c>
      <c r="F792" s="460">
        <f t="shared" si="79"/>
        <v>20</v>
      </c>
      <c r="G792" s="430">
        <f t="shared" si="80"/>
        <v>20</v>
      </c>
      <c r="H792" s="460">
        <v>20</v>
      </c>
      <c r="I792" s="460">
        <v>0</v>
      </c>
      <c r="J792" s="460">
        <v>0</v>
      </c>
      <c r="K792" s="460">
        <v>0</v>
      </c>
      <c r="L792" s="460">
        <v>0</v>
      </c>
      <c r="M792" s="445">
        <f t="shared" si="77"/>
        <v>0</v>
      </c>
      <c r="N792" s="460">
        <v>6</v>
      </c>
      <c r="O792" s="445">
        <f t="shared" si="81"/>
        <v>0</v>
      </c>
      <c r="P792" s="444">
        <f t="shared" si="82"/>
        <v>-6</v>
      </c>
      <c r="Q792" s="463"/>
      <c r="R792" s="453">
        <f t="shared" si="78"/>
        <v>60</v>
      </c>
    </row>
    <row r="793" ht="30" customHeight="1" spans="1:18">
      <c r="A793" s="426">
        <v>21005</v>
      </c>
      <c r="B793" s="427" t="s">
        <v>100</v>
      </c>
      <c r="C793" s="427" t="s">
        <v>192</v>
      </c>
      <c r="D793" s="428"/>
      <c r="E793" s="429" t="s">
        <v>821</v>
      </c>
      <c r="F793" s="460">
        <f t="shared" si="79"/>
        <v>422826.8</v>
      </c>
      <c r="G793" s="430">
        <f t="shared" si="80"/>
        <v>422826.8</v>
      </c>
      <c r="H793" s="460">
        <v>422826.8</v>
      </c>
      <c r="I793" s="460">
        <v>0</v>
      </c>
      <c r="J793" s="460">
        <v>0</v>
      </c>
      <c r="K793" s="460">
        <v>0</v>
      </c>
      <c r="L793" s="460">
        <v>43689</v>
      </c>
      <c r="M793" s="445">
        <f t="shared" si="77"/>
        <v>0.103325995419401</v>
      </c>
      <c r="N793" s="460">
        <v>49584</v>
      </c>
      <c r="O793" s="445">
        <f t="shared" si="81"/>
        <v>0.881110842207164</v>
      </c>
      <c r="P793" s="444">
        <f t="shared" si="82"/>
        <v>-5895</v>
      </c>
      <c r="Q793" s="464" t="s">
        <v>822</v>
      </c>
      <c r="R793" s="453">
        <f t="shared" si="78"/>
        <v>1355859.38443684</v>
      </c>
    </row>
    <row r="794" ht="30" customHeight="1" spans="1:18">
      <c r="A794" s="426">
        <v>2100501</v>
      </c>
      <c r="B794" s="427"/>
      <c r="C794" s="427"/>
      <c r="D794" s="427" t="s">
        <v>183</v>
      </c>
      <c r="E794" s="429" t="s">
        <v>823</v>
      </c>
      <c r="F794" s="460">
        <f t="shared" si="79"/>
        <v>20000</v>
      </c>
      <c r="G794" s="430">
        <f t="shared" si="80"/>
        <v>20000</v>
      </c>
      <c r="H794" s="460">
        <v>20000</v>
      </c>
      <c r="I794" s="460">
        <v>0</v>
      </c>
      <c r="J794" s="460">
        <v>0</v>
      </c>
      <c r="K794" s="460">
        <v>0</v>
      </c>
      <c r="L794" s="460">
        <v>16160</v>
      </c>
      <c r="M794" s="445">
        <f t="shared" si="77"/>
        <v>0.808</v>
      </c>
      <c r="N794" s="460">
        <v>20871</v>
      </c>
      <c r="O794" s="445">
        <f t="shared" si="81"/>
        <v>0.77428010157635</v>
      </c>
      <c r="P794" s="444">
        <f t="shared" si="82"/>
        <v>-4711</v>
      </c>
      <c r="Q794" s="463"/>
      <c r="R794" s="453">
        <f t="shared" si="78"/>
        <v>92321.5822801016</v>
      </c>
    </row>
    <row r="795" ht="30" customHeight="1" spans="1:18">
      <c r="A795" s="426">
        <v>2100502</v>
      </c>
      <c r="B795" s="427"/>
      <c r="C795" s="427"/>
      <c r="D795" s="427" t="s">
        <v>186</v>
      </c>
      <c r="E795" s="429" t="s">
        <v>824</v>
      </c>
      <c r="F795" s="460">
        <f t="shared" si="79"/>
        <v>0</v>
      </c>
      <c r="G795" s="430">
        <f t="shared" si="80"/>
        <v>0</v>
      </c>
      <c r="H795" s="460">
        <v>0</v>
      </c>
      <c r="I795" s="460">
        <v>0</v>
      </c>
      <c r="J795" s="460">
        <v>0</v>
      </c>
      <c r="K795" s="460">
        <v>0</v>
      </c>
      <c r="L795" s="460">
        <v>9026</v>
      </c>
      <c r="M795" s="445">
        <f t="shared" si="77"/>
        <v>0</v>
      </c>
      <c r="N795" s="460">
        <v>9593</v>
      </c>
      <c r="O795" s="445">
        <f t="shared" si="81"/>
        <v>0.940894402168248</v>
      </c>
      <c r="P795" s="444">
        <f t="shared" si="82"/>
        <v>-567</v>
      </c>
      <c r="Q795" s="463"/>
      <c r="R795" s="453">
        <f t="shared" si="78"/>
        <v>18052.9408944022</v>
      </c>
    </row>
    <row r="796" ht="30" customHeight="1" spans="1:18">
      <c r="A796" s="426">
        <v>2100503</v>
      </c>
      <c r="B796" s="427"/>
      <c r="C796" s="427"/>
      <c r="D796" s="427" t="s">
        <v>188</v>
      </c>
      <c r="E796" s="429" t="s">
        <v>825</v>
      </c>
      <c r="F796" s="460">
        <f t="shared" si="79"/>
        <v>0</v>
      </c>
      <c r="G796" s="430">
        <f t="shared" si="80"/>
        <v>0</v>
      </c>
      <c r="H796" s="460">
        <v>0</v>
      </c>
      <c r="I796" s="460">
        <v>0</v>
      </c>
      <c r="J796" s="460">
        <v>0</v>
      </c>
      <c r="K796" s="460">
        <v>0</v>
      </c>
      <c r="L796" s="460">
        <v>14185</v>
      </c>
      <c r="M796" s="445">
        <f t="shared" si="77"/>
        <v>0</v>
      </c>
      <c r="N796" s="460">
        <v>16383</v>
      </c>
      <c r="O796" s="445">
        <f t="shared" si="81"/>
        <v>0.865836537874626</v>
      </c>
      <c r="P796" s="444">
        <f t="shared" si="82"/>
        <v>-2198</v>
      </c>
      <c r="Q796" s="463"/>
      <c r="R796" s="453">
        <f t="shared" si="78"/>
        <v>28370.8658365379</v>
      </c>
    </row>
    <row r="797" ht="30" customHeight="1" spans="1:18">
      <c r="A797" s="426">
        <v>2100504</v>
      </c>
      <c r="B797" s="427"/>
      <c r="C797" s="427"/>
      <c r="D797" s="427" t="s">
        <v>190</v>
      </c>
      <c r="E797" s="429" t="s">
        <v>826</v>
      </c>
      <c r="F797" s="460">
        <f t="shared" si="79"/>
        <v>1047.6</v>
      </c>
      <c r="G797" s="430">
        <f t="shared" si="80"/>
        <v>1047.6</v>
      </c>
      <c r="H797" s="460">
        <v>1047.6</v>
      </c>
      <c r="I797" s="460">
        <v>0</v>
      </c>
      <c r="J797" s="460">
        <v>0</v>
      </c>
      <c r="K797" s="460">
        <v>0</v>
      </c>
      <c r="L797" s="460">
        <v>34</v>
      </c>
      <c r="M797" s="445">
        <f t="shared" si="77"/>
        <v>0.0324551355479191</v>
      </c>
      <c r="N797" s="460">
        <v>50</v>
      </c>
      <c r="O797" s="445">
        <f t="shared" si="81"/>
        <v>0.68</v>
      </c>
      <c r="P797" s="444">
        <f t="shared" si="82"/>
        <v>-16</v>
      </c>
      <c r="Q797" s="463"/>
      <c r="R797" s="453">
        <f t="shared" si="78"/>
        <v>3211.51245513555</v>
      </c>
    </row>
    <row r="798" ht="30" customHeight="1" spans="1:18">
      <c r="A798" s="426">
        <v>2100506</v>
      </c>
      <c r="B798" s="427"/>
      <c r="C798" s="427"/>
      <c r="D798" s="427" t="s">
        <v>194</v>
      </c>
      <c r="E798" s="429" t="s">
        <v>827</v>
      </c>
      <c r="F798" s="460">
        <f t="shared" si="79"/>
        <v>293474.7</v>
      </c>
      <c r="G798" s="430">
        <f t="shared" si="80"/>
        <v>293474.7</v>
      </c>
      <c r="H798" s="460">
        <v>293474.7</v>
      </c>
      <c r="I798" s="460">
        <v>0</v>
      </c>
      <c r="J798" s="460">
        <v>0</v>
      </c>
      <c r="K798" s="460">
        <v>0</v>
      </c>
      <c r="L798" s="460">
        <v>4</v>
      </c>
      <c r="M798" s="445">
        <f t="shared" si="77"/>
        <v>1.36297950044757e-5</v>
      </c>
      <c r="N798" s="460">
        <v>0</v>
      </c>
      <c r="O798" s="445">
        <f t="shared" si="81"/>
        <v>0</v>
      </c>
      <c r="P798" s="444">
        <f t="shared" si="82"/>
        <v>4</v>
      </c>
      <c r="Q798" s="463"/>
      <c r="R798" s="453">
        <f t="shared" si="78"/>
        <v>880432.10001363</v>
      </c>
    </row>
    <row r="799" ht="30" customHeight="1" spans="1:18">
      <c r="A799" s="426">
        <v>2100508</v>
      </c>
      <c r="B799" s="427"/>
      <c r="C799" s="427"/>
      <c r="D799" s="427" t="s">
        <v>198</v>
      </c>
      <c r="E799" s="429" t="s">
        <v>828</v>
      </c>
      <c r="F799" s="460">
        <f t="shared" si="79"/>
        <v>39225</v>
      </c>
      <c r="G799" s="430">
        <f t="shared" si="80"/>
        <v>39225</v>
      </c>
      <c r="H799" s="460">
        <v>39225</v>
      </c>
      <c r="I799" s="460">
        <v>0</v>
      </c>
      <c r="J799" s="460">
        <v>0</v>
      </c>
      <c r="K799" s="460">
        <v>0</v>
      </c>
      <c r="L799" s="460">
        <v>30</v>
      </c>
      <c r="M799" s="445">
        <f t="shared" si="77"/>
        <v>0.000764818355640535</v>
      </c>
      <c r="N799" s="460">
        <v>307</v>
      </c>
      <c r="O799" s="445">
        <f t="shared" si="81"/>
        <v>0.0977198697068404</v>
      </c>
      <c r="P799" s="444">
        <f t="shared" si="82"/>
        <v>-277</v>
      </c>
      <c r="Q799" s="463"/>
      <c r="R799" s="453">
        <f t="shared" si="78"/>
        <v>117735.098484688</v>
      </c>
    </row>
    <row r="800" ht="30" customHeight="1" spans="1:18">
      <c r="A800" s="426">
        <v>2100509</v>
      </c>
      <c r="B800" s="427"/>
      <c r="C800" s="427"/>
      <c r="D800" s="427" t="s">
        <v>200</v>
      </c>
      <c r="E800" s="429" t="s">
        <v>829</v>
      </c>
      <c r="F800" s="460">
        <f t="shared" si="79"/>
        <v>10000</v>
      </c>
      <c r="G800" s="430">
        <f t="shared" si="80"/>
        <v>10000</v>
      </c>
      <c r="H800" s="460">
        <v>10000</v>
      </c>
      <c r="I800" s="460">
        <v>0</v>
      </c>
      <c r="J800" s="460">
        <v>0</v>
      </c>
      <c r="K800" s="460">
        <v>0</v>
      </c>
      <c r="L800" s="460">
        <v>0</v>
      </c>
      <c r="M800" s="445">
        <f t="shared" si="77"/>
        <v>0</v>
      </c>
      <c r="N800" s="460">
        <v>0</v>
      </c>
      <c r="O800" s="445">
        <f t="shared" si="81"/>
        <v>0</v>
      </c>
      <c r="P800" s="444">
        <f t="shared" si="82"/>
        <v>0</v>
      </c>
      <c r="Q800" s="463"/>
      <c r="R800" s="453">
        <f t="shared" si="78"/>
        <v>30000</v>
      </c>
    </row>
    <row r="801" ht="30" hidden="1" customHeight="1" spans="1:18">
      <c r="A801" s="426">
        <v>2100510</v>
      </c>
      <c r="B801" s="427"/>
      <c r="C801" s="427"/>
      <c r="D801" s="427" t="s">
        <v>260</v>
      </c>
      <c r="E801" s="429" t="s">
        <v>830</v>
      </c>
      <c r="F801" s="460">
        <f t="shared" si="79"/>
        <v>0</v>
      </c>
      <c r="G801" s="430">
        <f t="shared" si="80"/>
        <v>0</v>
      </c>
      <c r="H801" s="460">
        <v>0</v>
      </c>
      <c r="I801" s="460">
        <v>0</v>
      </c>
      <c r="J801" s="460">
        <v>0</v>
      </c>
      <c r="K801" s="460">
        <v>0</v>
      </c>
      <c r="L801" s="460">
        <v>0</v>
      </c>
      <c r="M801" s="445">
        <f t="shared" si="77"/>
        <v>0</v>
      </c>
      <c r="N801" s="460">
        <v>0</v>
      </c>
      <c r="O801" s="445">
        <f t="shared" si="81"/>
        <v>0</v>
      </c>
      <c r="P801" s="444">
        <f t="shared" si="82"/>
        <v>0</v>
      </c>
      <c r="Q801" s="463"/>
      <c r="R801" s="453">
        <f t="shared" si="78"/>
        <v>0</v>
      </c>
    </row>
    <row r="802" ht="30" customHeight="1" spans="1:18">
      <c r="A802" s="426">
        <v>2100599</v>
      </c>
      <c r="B802" s="427"/>
      <c r="C802" s="427"/>
      <c r="D802" s="427" t="s">
        <v>204</v>
      </c>
      <c r="E802" s="429" t="s">
        <v>831</v>
      </c>
      <c r="F802" s="460">
        <f t="shared" si="79"/>
        <v>59079.5</v>
      </c>
      <c r="G802" s="430">
        <f t="shared" si="80"/>
        <v>59079.5</v>
      </c>
      <c r="H802" s="460">
        <v>59079.5</v>
      </c>
      <c r="I802" s="460">
        <v>0</v>
      </c>
      <c r="J802" s="460">
        <v>0</v>
      </c>
      <c r="K802" s="460">
        <v>0</v>
      </c>
      <c r="L802" s="460">
        <v>4250</v>
      </c>
      <c r="M802" s="445">
        <f t="shared" si="77"/>
        <v>0.0719369662911839</v>
      </c>
      <c r="N802" s="460">
        <v>2380</v>
      </c>
      <c r="O802" s="445">
        <f t="shared" si="81"/>
        <v>1.78571428571429</v>
      </c>
      <c r="P802" s="444">
        <f t="shared" si="82"/>
        <v>1870</v>
      </c>
      <c r="Q802" s="463"/>
      <c r="R802" s="453">
        <f t="shared" si="78"/>
        <v>185740.357651252</v>
      </c>
    </row>
    <row r="803" ht="30" customHeight="1" spans="1:18">
      <c r="A803" s="426">
        <v>21006</v>
      </c>
      <c r="B803" s="427" t="s">
        <v>100</v>
      </c>
      <c r="C803" s="427" t="s">
        <v>194</v>
      </c>
      <c r="D803" s="428"/>
      <c r="E803" s="429" t="s">
        <v>832</v>
      </c>
      <c r="F803" s="460">
        <f t="shared" si="79"/>
        <v>350</v>
      </c>
      <c r="G803" s="430">
        <f t="shared" si="80"/>
        <v>350</v>
      </c>
      <c r="H803" s="460">
        <v>350</v>
      </c>
      <c r="I803" s="460">
        <v>0</v>
      </c>
      <c r="J803" s="460">
        <v>0</v>
      </c>
      <c r="K803" s="460">
        <v>0</v>
      </c>
      <c r="L803" s="460">
        <v>111</v>
      </c>
      <c r="M803" s="445">
        <f t="shared" si="77"/>
        <v>0.317142857142857</v>
      </c>
      <c r="N803" s="460">
        <v>345</v>
      </c>
      <c r="O803" s="445">
        <f t="shared" si="81"/>
        <v>0.321739130434783</v>
      </c>
      <c r="P803" s="444">
        <f t="shared" si="82"/>
        <v>-234</v>
      </c>
      <c r="Q803" s="463"/>
      <c r="R803" s="453">
        <f t="shared" si="78"/>
        <v>1272.63888198758</v>
      </c>
    </row>
    <row r="804" ht="30" customHeight="1" spans="1:18">
      <c r="A804" s="426">
        <v>2100601</v>
      </c>
      <c r="B804" s="427"/>
      <c r="C804" s="427"/>
      <c r="D804" s="427" t="s">
        <v>183</v>
      </c>
      <c r="E804" s="429" t="s">
        <v>833</v>
      </c>
      <c r="F804" s="460">
        <f t="shared" si="79"/>
        <v>350</v>
      </c>
      <c r="G804" s="430">
        <f t="shared" si="80"/>
        <v>350</v>
      </c>
      <c r="H804" s="460">
        <v>350</v>
      </c>
      <c r="I804" s="460">
        <v>0</v>
      </c>
      <c r="J804" s="460">
        <v>0</v>
      </c>
      <c r="K804" s="460">
        <v>0</v>
      </c>
      <c r="L804" s="460">
        <v>111</v>
      </c>
      <c r="M804" s="445">
        <f t="shared" si="77"/>
        <v>0.317142857142857</v>
      </c>
      <c r="N804" s="460">
        <v>345</v>
      </c>
      <c r="O804" s="445">
        <f t="shared" si="81"/>
        <v>0.321739130434783</v>
      </c>
      <c r="P804" s="444">
        <f t="shared" si="82"/>
        <v>-234</v>
      </c>
      <c r="Q804" s="463"/>
      <c r="R804" s="453">
        <f t="shared" si="78"/>
        <v>1272.63888198758</v>
      </c>
    </row>
    <row r="805" ht="30" hidden="1" customHeight="1" spans="1:18">
      <c r="A805" s="426">
        <v>2100699</v>
      </c>
      <c r="B805" s="427"/>
      <c r="C805" s="427"/>
      <c r="D805" s="427" t="s">
        <v>204</v>
      </c>
      <c r="E805" s="429" t="s">
        <v>834</v>
      </c>
      <c r="F805" s="460">
        <f t="shared" si="79"/>
        <v>0</v>
      </c>
      <c r="G805" s="430">
        <f t="shared" si="80"/>
        <v>0</v>
      </c>
      <c r="H805" s="460">
        <v>0</v>
      </c>
      <c r="I805" s="460">
        <v>0</v>
      </c>
      <c r="J805" s="460">
        <v>0</v>
      </c>
      <c r="K805" s="460">
        <v>0</v>
      </c>
      <c r="L805" s="460">
        <v>0</v>
      </c>
      <c r="M805" s="445">
        <f t="shared" si="77"/>
        <v>0</v>
      </c>
      <c r="N805" s="460">
        <v>0</v>
      </c>
      <c r="O805" s="445">
        <f t="shared" si="81"/>
        <v>0</v>
      </c>
      <c r="P805" s="444">
        <f t="shared" si="82"/>
        <v>0</v>
      </c>
      <c r="Q805" s="463"/>
      <c r="R805" s="453">
        <f t="shared" si="78"/>
        <v>0</v>
      </c>
    </row>
    <row r="806" ht="30" customHeight="1" spans="1:18">
      <c r="A806" s="426">
        <v>21007</v>
      </c>
      <c r="B806" s="427" t="s">
        <v>100</v>
      </c>
      <c r="C806" s="427" t="s">
        <v>196</v>
      </c>
      <c r="D806" s="428"/>
      <c r="E806" s="429" t="s">
        <v>835</v>
      </c>
      <c r="F806" s="460">
        <f t="shared" si="79"/>
        <v>47062.57</v>
      </c>
      <c r="G806" s="430">
        <f t="shared" si="80"/>
        <v>47062.57</v>
      </c>
      <c r="H806" s="460">
        <v>47062.57</v>
      </c>
      <c r="I806" s="460">
        <v>0</v>
      </c>
      <c r="J806" s="460">
        <v>0</v>
      </c>
      <c r="K806" s="460">
        <v>0</v>
      </c>
      <c r="L806" s="460">
        <v>5585</v>
      </c>
      <c r="M806" s="445">
        <f t="shared" si="77"/>
        <v>0.118671802241144</v>
      </c>
      <c r="N806" s="460">
        <v>7117</v>
      </c>
      <c r="O806" s="445">
        <f t="shared" si="81"/>
        <v>0.784740761556836</v>
      </c>
      <c r="P806" s="444">
        <f t="shared" si="82"/>
        <v>-1532</v>
      </c>
      <c r="Q806" s="463"/>
      <c r="R806" s="453">
        <f t="shared" si="78"/>
        <v>152358.613412564</v>
      </c>
    </row>
    <row r="807" ht="30" customHeight="1" spans="1:18">
      <c r="A807" s="426">
        <v>2100716</v>
      </c>
      <c r="B807" s="427"/>
      <c r="C807" s="427"/>
      <c r="D807" s="427" t="s">
        <v>435</v>
      </c>
      <c r="E807" s="429" t="s">
        <v>836</v>
      </c>
      <c r="F807" s="460">
        <f t="shared" si="79"/>
        <v>2199</v>
      </c>
      <c r="G807" s="430">
        <f t="shared" si="80"/>
        <v>2199</v>
      </c>
      <c r="H807" s="460">
        <v>2199</v>
      </c>
      <c r="I807" s="460">
        <v>0</v>
      </c>
      <c r="J807" s="460">
        <v>0</v>
      </c>
      <c r="K807" s="460">
        <v>0</v>
      </c>
      <c r="L807" s="460">
        <v>0</v>
      </c>
      <c r="M807" s="445">
        <f t="shared" si="77"/>
        <v>0</v>
      </c>
      <c r="N807" s="460">
        <v>0</v>
      </c>
      <c r="O807" s="445">
        <f t="shared" si="81"/>
        <v>0</v>
      </c>
      <c r="P807" s="444">
        <f t="shared" si="82"/>
        <v>0</v>
      </c>
      <c r="Q807" s="463"/>
      <c r="R807" s="453">
        <f t="shared" si="78"/>
        <v>6597</v>
      </c>
    </row>
    <row r="808" ht="30" customHeight="1" spans="1:18">
      <c r="A808" s="426">
        <v>2100717</v>
      </c>
      <c r="B808" s="427"/>
      <c r="C808" s="427"/>
      <c r="D808" s="427" t="s">
        <v>302</v>
      </c>
      <c r="E808" s="429" t="s">
        <v>837</v>
      </c>
      <c r="F808" s="460">
        <f t="shared" si="79"/>
        <v>42038</v>
      </c>
      <c r="G808" s="430">
        <f t="shared" si="80"/>
        <v>42038</v>
      </c>
      <c r="H808" s="460">
        <v>42038</v>
      </c>
      <c r="I808" s="460">
        <v>0</v>
      </c>
      <c r="J808" s="460">
        <v>0</v>
      </c>
      <c r="K808" s="460">
        <v>0</v>
      </c>
      <c r="L808" s="460">
        <v>3973</v>
      </c>
      <c r="M808" s="445">
        <f t="shared" si="77"/>
        <v>0.0945097292925448</v>
      </c>
      <c r="N808" s="460">
        <v>6123</v>
      </c>
      <c r="O808" s="445">
        <f t="shared" si="81"/>
        <v>0.648864935489139</v>
      </c>
      <c r="P808" s="444">
        <f t="shared" si="82"/>
        <v>-2150</v>
      </c>
      <c r="Q808" s="463"/>
      <c r="R808" s="453">
        <f t="shared" si="78"/>
        <v>134060.743374665</v>
      </c>
    </row>
    <row r="809" ht="30" customHeight="1" spans="1:18">
      <c r="A809" s="426">
        <v>2100799</v>
      </c>
      <c r="B809" s="427"/>
      <c r="C809" s="427"/>
      <c r="D809" s="427" t="s">
        <v>204</v>
      </c>
      <c r="E809" s="429" t="s">
        <v>838</v>
      </c>
      <c r="F809" s="460">
        <f t="shared" si="79"/>
        <v>2825.57</v>
      </c>
      <c r="G809" s="430">
        <f t="shared" si="80"/>
        <v>2825.57</v>
      </c>
      <c r="H809" s="460">
        <v>2825.57</v>
      </c>
      <c r="I809" s="460">
        <v>0</v>
      </c>
      <c r="J809" s="460">
        <v>0</v>
      </c>
      <c r="K809" s="460">
        <v>0</v>
      </c>
      <c r="L809" s="460">
        <v>1612</v>
      </c>
      <c r="M809" s="445">
        <f t="shared" si="77"/>
        <v>0.570504358412639</v>
      </c>
      <c r="N809" s="460">
        <v>994</v>
      </c>
      <c r="O809" s="445">
        <f t="shared" si="81"/>
        <v>1.62173038229376</v>
      </c>
      <c r="P809" s="444">
        <f t="shared" si="82"/>
        <v>618</v>
      </c>
      <c r="Q809" s="463"/>
      <c r="R809" s="453">
        <f t="shared" si="78"/>
        <v>11702.9022347407</v>
      </c>
    </row>
    <row r="810" ht="30" customHeight="1" spans="1:18">
      <c r="A810" s="426">
        <v>21010</v>
      </c>
      <c r="B810" s="427" t="s">
        <v>100</v>
      </c>
      <c r="C810" s="427" t="s">
        <v>260</v>
      </c>
      <c r="D810" s="428"/>
      <c r="E810" s="429" t="s">
        <v>839</v>
      </c>
      <c r="F810" s="460">
        <f t="shared" si="79"/>
        <v>10871.16</v>
      </c>
      <c r="G810" s="430">
        <f t="shared" si="80"/>
        <v>10871.16</v>
      </c>
      <c r="H810" s="460">
        <v>10471.16</v>
      </c>
      <c r="I810" s="460">
        <v>0</v>
      </c>
      <c r="J810" s="460">
        <v>400</v>
      </c>
      <c r="K810" s="460">
        <v>0</v>
      </c>
      <c r="L810" s="460">
        <v>9258</v>
      </c>
      <c r="M810" s="445">
        <f t="shared" si="77"/>
        <v>0.851611051626505</v>
      </c>
      <c r="N810" s="460">
        <v>9286</v>
      </c>
      <c r="O810" s="445">
        <f t="shared" si="81"/>
        <v>0.996984708162826</v>
      </c>
      <c r="P810" s="444">
        <f t="shared" si="82"/>
        <v>-28</v>
      </c>
      <c r="Q810" s="463"/>
      <c r="R810" s="453">
        <f t="shared" si="78"/>
        <v>50731.3285957598</v>
      </c>
    </row>
    <row r="811" ht="30" customHeight="1" spans="1:18">
      <c r="A811" s="426">
        <v>2101001</v>
      </c>
      <c r="B811" s="427"/>
      <c r="C811" s="427"/>
      <c r="D811" s="427" t="s">
        <v>183</v>
      </c>
      <c r="E811" s="429" t="s">
        <v>185</v>
      </c>
      <c r="F811" s="460">
        <f t="shared" si="79"/>
        <v>2221.28</v>
      </c>
      <c r="G811" s="430">
        <f t="shared" si="80"/>
        <v>2221.28</v>
      </c>
      <c r="H811" s="460">
        <v>2221.28</v>
      </c>
      <c r="I811" s="460">
        <v>0</v>
      </c>
      <c r="J811" s="460">
        <v>0</v>
      </c>
      <c r="K811" s="460">
        <v>0</v>
      </c>
      <c r="L811" s="460">
        <v>1908</v>
      </c>
      <c r="M811" s="445">
        <f t="shared" si="77"/>
        <v>0.858964200821148</v>
      </c>
      <c r="N811" s="460">
        <v>1929</v>
      </c>
      <c r="O811" s="445">
        <f t="shared" si="81"/>
        <v>0.989113530326594</v>
      </c>
      <c r="P811" s="444">
        <f t="shared" si="82"/>
        <v>-21</v>
      </c>
      <c r="Q811" s="463"/>
      <c r="R811" s="453">
        <f t="shared" si="78"/>
        <v>10481.6880777311</v>
      </c>
    </row>
    <row r="812" ht="30" hidden="1" customHeight="1" spans="1:18">
      <c r="A812" s="426">
        <v>2101002</v>
      </c>
      <c r="B812" s="427"/>
      <c r="C812" s="427"/>
      <c r="D812" s="427" t="s">
        <v>186</v>
      </c>
      <c r="E812" s="429" t="s">
        <v>187</v>
      </c>
      <c r="F812" s="460">
        <f t="shared" si="79"/>
        <v>0</v>
      </c>
      <c r="G812" s="430">
        <f t="shared" si="80"/>
        <v>0</v>
      </c>
      <c r="H812" s="460">
        <v>0</v>
      </c>
      <c r="I812" s="460">
        <v>0</v>
      </c>
      <c r="J812" s="460">
        <v>0</v>
      </c>
      <c r="K812" s="460">
        <v>0</v>
      </c>
      <c r="L812" s="460">
        <v>0</v>
      </c>
      <c r="M812" s="445">
        <f t="shared" si="77"/>
        <v>0</v>
      </c>
      <c r="N812" s="460">
        <v>0</v>
      </c>
      <c r="O812" s="445">
        <f t="shared" si="81"/>
        <v>0</v>
      </c>
      <c r="P812" s="444">
        <f t="shared" si="82"/>
        <v>0</v>
      </c>
      <c r="Q812" s="463"/>
      <c r="R812" s="453">
        <f t="shared" si="78"/>
        <v>0</v>
      </c>
    </row>
    <row r="813" ht="30" hidden="1" customHeight="1" spans="1:18">
      <c r="A813" s="426">
        <v>2101003</v>
      </c>
      <c r="B813" s="427"/>
      <c r="C813" s="427"/>
      <c r="D813" s="427" t="s">
        <v>188</v>
      </c>
      <c r="E813" s="429" t="s">
        <v>189</v>
      </c>
      <c r="F813" s="460">
        <f t="shared" si="79"/>
        <v>0</v>
      </c>
      <c r="G813" s="430">
        <f t="shared" si="80"/>
        <v>0</v>
      </c>
      <c r="H813" s="460">
        <v>0</v>
      </c>
      <c r="I813" s="460">
        <v>0</v>
      </c>
      <c r="J813" s="460">
        <v>0</v>
      </c>
      <c r="K813" s="460">
        <v>0</v>
      </c>
      <c r="L813" s="460">
        <v>0</v>
      </c>
      <c r="M813" s="445">
        <f t="shared" si="77"/>
        <v>0</v>
      </c>
      <c r="N813" s="460">
        <v>0</v>
      </c>
      <c r="O813" s="445">
        <f t="shared" si="81"/>
        <v>0</v>
      </c>
      <c r="P813" s="444">
        <f t="shared" si="82"/>
        <v>0</v>
      </c>
      <c r="Q813" s="463"/>
      <c r="R813" s="453">
        <f t="shared" si="78"/>
        <v>0</v>
      </c>
    </row>
    <row r="814" ht="30" customHeight="1" spans="1:18">
      <c r="A814" s="426">
        <v>2101012</v>
      </c>
      <c r="B814" s="427"/>
      <c r="C814" s="427"/>
      <c r="D814" s="427" t="s">
        <v>271</v>
      </c>
      <c r="E814" s="429" t="s">
        <v>840</v>
      </c>
      <c r="F814" s="460">
        <f t="shared" si="79"/>
        <v>1200</v>
      </c>
      <c r="G814" s="430">
        <f t="shared" si="80"/>
        <v>1200</v>
      </c>
      <c r="H814" s="460">
        <v>1200</v>
      </c>
      <c r="I814" s="460">
        <v>0</v>
      </c>
      <c r="J814" s="460">
        <v>0</v>
      </c>
      <c r="K814" s="460">
        <v>0</v>
      </c>
      <c r="L814" s="460">
        <v>1457</v>
      </c>
      <c r="M814" s="445">
        <f t="shared" si="77"/>
        <v>1.21416666666667</v>
      </c>
      <c r="N814" s="460">
        <v>80</v>
      </c>
      <c r="O814" s="445">
        <f t="shared" si="81"/>
        <v>18.2125</v>
      </c>
      <c r="P814" s="444">
        <f t="shared" si="82"/>
        <v>1377</v>
      </c>
      <c r="Q814" s="463"/>
      <c r="R814" s="453">
        <f t="shared" si="78"/>
        <v>6533.42666666667</v>
      </c>
    </row>
    <row r="815" ht="30" hidden="1" customHeight="1" spans="1:18">
      <c r="A815" s="426">
        <v>2101014</v>
      </c>
      <c r="B815" s="427"/>
      <c r="C815" s="427"/>
      <c r="D815" s="427" t="s">
        <v>287</v>
      </c>
      <c r="E815" s="429" t="s">
        <v>841</v>
      </c>
      <c r="F815" s="460">
        <f t="shared" si="79"/>
        <v>0</v>
      </c>
      <c r="G815" s="430">
        <f t="shared" si="80"/>
        <v>0</v>
      </c>
      <c r="H815" s="460">
        <v>0</v>
      </c>
      <c r="I815" s="460">
        <v>0</v>
      </c>
      <c r="J815" s="460">
        <v>0</v>
      </c>
      <c r="K815" s="460">
        <v>0</v>
      </c>
      <c r="L815" s="460">
        <v>0</v>
      </c>
      <c r="M815" s="445">
        <f t="shared" si="77"/>
        <v>0</v>
      </c>
      <c r="N815" s="460">
        <v>4</v>
      </c>
      <c r="O815" s="445">
        <f t="shared" si="81"/>
        <v>0</v>
      </c>
      <c r="P815" s="444">
        <f t="shared" si="82"/>
        <v>-4</v>
      </c>
      <c r="Q815" s="463"/>
      <c r="R815" s="453">
        <f t="shared" si="78"/>
        <v>0</v>
      </c>
    </row>
    <row r="816" ht="30" hidden="1" customHeight="1" spans="1:18">
      <c r="A816" s="426">
        <v>2101015</v>
      </c>
      <c r="B816" s="427"/>
      <c r="C816" s="427"/>
      <c r="D816" s="427" t="s">
        <v>296</v>
      </c>
      <c r="E816" s="429" t="s">
        <v>842</v>
      </c>
      <c r="F816" s="460">
        <f t="shared" si="79"/>
        <v>0</v>
      </c>
      <c r="G816" s="430">
        <f t="shared" si="80"/>
        <v>0</v>
      </c>
      <c r="H816" s="460">
        <v>0</v>
      </c>
      <c r="I816" s="460">
        <v>0</v>
      </c>
      <c r="J816" s="460">
        <v>0</v>
      </c>
      <c r="K816" s="460">
        <v>0</v>
      </c>
      <c r="L816" s="460">
        <v>0</v>
      </c>
      <c r="M816" s="445">
        <f t="shared" si="77"/>
        <v>0</v>
      </c>
      <c r="N816" s="460">
        <v>0</v>
      </c>
      <c r="O816" s="445">
        <f t="shared" si="81"/>
        <v>0</v>
      </c>
      <c r="P816" s="444">
        <f t="shared" si="82"/>
        <v>0</v>
      </c>
      <c r="Q816" s="463"/>
      <c r="R816" s="453">
        <f t="shared" si="78"/>
        <v>0</v>
      </c>
    </row>
    <row r="817" ht="30" customHeight="1" spans="1:18">
      <c r="A817" s="426">
        <v>2101016</v>
      </c>
      <c r="B817" s="427"/>
      <c r="C817" s="427"/>
      <c r="D817" s="427" t="s">
        <v>435</v>
      </c>
      <c r="E817" s="429" t="s">
        <v>843</v>
      </c>
      <c r="F817" s="460">
        <f t="shared" si="79"/>
        <v>4095</v>
      </c>
      <c r="G817" s="430">
        <f t="shared" si="80"/>
        <v>4095</v>
      </c>
      <c r="H817" s="460">
        <v>4095</v>
      </c>
      <c r="I817" s="460">
        <v>0</v>
      </c>
      <c r="J817" s="460">
        <v>0</v>
      </c>
      <c r="K817" s="460">
        <v>0</v>
      </c>
      <c r="L817" s="460">
        <v>3968</v>
      </c>
      <c r="M817" s="445">
        <f t="shared" si="77"/>
        <v>0.968986568986569</v>
      </c>
      <c r="N817" s="460">
        <v>4529</v>
      </c>
      <c r="O817" s="445">
        <f t="shared" si="81"/>
        <v>0.876131596378892</v>
      </c>
      <c r="P817" s="444">
        <f t="shared" si="82"/>
        <v>-561</v>
      </c>
      <c r="Q817" s="463"/>
      <c r="R817" s="453">
        <f t="shared" si="78"/>
        <v>20222.8451181654</v>
      </c>
    </row>
    <row r="818" ht="30" customHeight="1" spans="1:18">
      <c r="A818" s="426">
        <v>2101050</v>
      </c>
      <c r="B818" s="427"/>
      <c r="C818" s="427"/>
      <c r="D818" s="427" t="s">
        <v>202</v>
      </c>
      <c r="E818" s="429" t="s">
        <v>203</v>
      </c>
      <c r="F818" s="460">
        <f t="shared" si="79"/>
        <v>2016.88</v>
      </c>
      <c r="G818" s="430">
        <f t="shared" si="80"/>
        <v>2016.88</v>
      </c>
      <c r="H818" s="460">
        <v>1616.88</v>
      </c>
      <c r="I818" s="460">
        <v>0</v>
      </c>
      <c r="J818" s="460">
        <v>400</v>
      </c>
      <c r="K818" s="460">
        <v>0</v>
      </c>
      <c r="L818" s="460">
        <v>1308</v>
      </c>
      <c r="M818" s="445">
        <f t="shared" si="77"/>
        <v>0.648526436872794</v>
      </c>
      <c r="N818" s="460">
        <v>1338</v>
      </c>
      <c r="O818" s="445">
        <f t="shared" si="81"/>
        <v>0.977578475336323</v>
      </c>
      <c r="P818" s="444">
        <f t="shared" si="82"/>
        <v>-30</v>
      </c>
      <c r="Q818" s="463"/>
      <c r="R818" s="453">
        <f t="shared" si="78"/>
        <v>8268.26610491221</v>
      </c>
    </row>
    <row r="819" ht="30" customHeight="1" spans="1:18">
      <c r="A819" s="426">
        <v>2101099</v>
      </c>
      <c r="B819" s="427"/>
      <c r="C819" s="427"/>
      <c r="D819" s="427" t="s">
        <v>204</v>
      </c>
      <c r="E819" s="429" t="s">
        <v>844</v>
      </c>
      <c r="F819" s="460">
        <f t="shared" si="79"/>
        <v>1338</v>
      </c>
      <c r="G819" s="430">
        <f t="shared" si="80"/>
        <v>1338</v>
      </c>
      <c r="H819" s="460">
        <v>1338</v>
      </c>
      <c r="I819" s="460">
        <v>0</v>
      </c>
      <c r="J819" s="460">
        <v>0</v>
      </c>
      <c r="K819" s="460">
        <v>0</v>
      </c>
      <c r="L819" s="460">
        <v>617</v>
      </c>
      <c r="M819" s="445">
        <f t="shared" si="77"/>
        <v>0.461136023916293</v>
      </c>
      <c r="N819" s="460">
        <v>1406</v>
      </c>
      <c r="O819" s="445">
        <f t="shared" si="81"/>
        <v>0.438833570412518</v>
      </c>
      <c r="P819" s="444">
        <f t="shared" si="82"/>
        <v>-789</v>
      </c>
      <c r="Q819" s="463"/>
      <c r="R819" s="453">
        <f t="shared" si="78"/>
        <v>5248.89996959433</v>
      </c>
    </row>
    <row r="820" ht="30" customHeight="1" spans="1:18">
      <c r="A820" s="426">
        <v>21099</v>
      </c>
      <c r="B820" s="427" t="s">
        <v>100</v>
      </c>
      <c r="C820" s="427" t="s">
        <v>204</v>
      </c>
      <c r="D820" s="428"/>
      <c r="E820" s="429" t="s">
        <v>845</v>
      </c>
      <c r="F820" s="460">
        <f t="shared" si="79"/>
        <v>60376.15</v>
      </c>
      <c r="G820" s="430">
        <f t="shared" si="80"/>
        <v>60376.15</v>
      </c>
      <c r="H820" s="460">
        <v>32656.71</v>
      </c>
      <c r="I820" s="460">
        <v>27719.44</v>
      </c>
      <c r="J820" s="460">
        <v>0</v>
      </c>
      <c r="K820" s="460">
        <v>0</v>
      </c>
      <c r="L820" s="460">
        <v>8258</v>
      </c>
      <c r="M820" s="445">
        <f t="shared" si="77"/>
        <v>0.136775862654376</v>
      </c>
      <c r="N820" s="460">
        <v>3574</v>
      </c>
      <c r="O820" s="445">
        <f t="shared" si="81"/>
        <v>2.3105763850028</v>
      </c>
      <c r="P820" s="444">
        <f t="shared" si="82"/>
        <v>4684</v>
      </c>
      <c r="Q820" s="463"/>
      <c r="R820" s="453">
        <f t="shared" si="78"/>
        <v>169927.457352248</v>
      </c>
    </row>
    <row r="821" ht="30" customHeight="1" spans="1:18">
      <c r="A821" s="426">
        <v>2109901</v>
      </c>
      <c r="B821" s="432"/>
      <c r="C821" s="432"/>
      <c r="D821" s="432" t="s">
        <v>183</v>
      </c>
      <c r="E821" s="433" t="s">
        <v>846</v>
      </c>
      <c r="F821" s="460">
        <f t="shared" si="79"/>
        <v>60376.15</v>
      </c>
      <c r="G821" s="430">
        <f t="shared" si="80"/>
        <v>60376.15</v>
      </c>
      <c r="H821" s="460">
        <v>32656.71</v>
      </c>
      <c r="I821" s="460">
        <v>27719.44</v>
      </c>
      <c r="J821" s="460">
        <v>0</v>
      </c>
      <c r="K821" s="460">
        <v>0</v>
      </c>
      <c r="L821" s="460">
        <v>8258</v>
      </c>
      <c r="M821" s="445">
        <f t="shared" si="77"/>
        <v>0.136775862654376</v>
      </c>
      <c r="N821" s="460">
        <v>3574</v>
      </c>
      <c r="O821" s="445">
        <f t="shared" si="81"/>
        <v>2.3105763850028</v>
      </c>
      <c r="P821" s="444">
        <f t="shared" si="82"/>
        <v>4684</v>
      </c>
      <c r="Q821" s="463"/>
      <c r="R821" s="453">
        <f t="shared" si="78"/>
        <v>169927.457352248</v>
      </c>
    </row>
    <row r="822" ht="45" customHeight="1" spans="1:18">
      <c r="A822" s="426">
        <v>211</v>
      </c>
      <c r="B822" s="427" t="s">
        <v>102</v>
      </c>
      <c r="C822" s="428"/>
      <c r="D822" s="428"/>
      <c r="E822" s="429" t="s">
        <v>847</v>
      </c>
      <c r="F822" s="460">
        <f t="shared" si="79"/>
        <v>104243.5</v>
      </c>
      <c r="G822" s="430">
        <f t="shared" si="80"/>
        <v>104243.5</v>
      </c>
      <c r="H822" s="460">
        <v>103517.99</v>
      </c>
      <c r="I822" s="460">
        <v>725.51</v>
      </c>
      <c r="J822" s="460">
        <v>0</v>
      </c>
      <c r="K822" s="460">
        <v>0</v>
      </c>
      <c r="L822" s="460">
        <v>69996</v>
      </c>
      <c r="M822" s="445">
        <f t="shared" si="77"/>
        <v>0.67146632643762</v>
      </c>
      <c r="N822" s="460">
        <v>19197</v>
      </c>
      <c r="O822" s="445">
        <f t="shared" si="81"/>
        <v>3.64619471792468</v>
      </c>
      <c r="P822" s="444">
        <f t="shared" si="82"/>
        <v>50799</v>
      </c>
      <c r="Q822" s="464" t="s">
        <v>848</v>
      </c>
      <c r="R822" s="453">
        <f t="shared" si="78"/>
        <v>452001.307661044</v>
      </c>
    </row>
    <row r="823" ht="30" customHeight="1" spans="1:18">
      <c r="A823" s="426">
        <v>21101</v>
      </c>
      <c r="B823" s="427" t="s">
        <v>102</v>
      </c>
      <c r="C823" s="427" t="s">
        <v>183</v>
      </c>
      <c r="D823" s="428"/>
      <c r="E823" s="429" t="s">
        <v>849</v>
      </c>
      <c r="F823" s="460">
        <f t="shared" si="79"/>
        <v>1714.14</v>
      </c>
      <c r="G823" s="430">
        <f t="shared" si="80"/>
        <v>1714.14</v>
      </c>
      <c r="H823" s="460">
        <v>1714.14</v>
      </c>
      <c r="I823" s="460">
        <v>0</v>
      </c>
      <c r="J823" s="460">
        <v>0</v>
      </c>
      <c r="K823" s="460">
        <v>0</v>
      </c>
      <c r="L823" s="460">
        <v>1611</v>
      </c>
      <c r="M823" s="445">
        <f t="shared" si="77"/>
        <v>0.939829885540271</v>
      </c>
      <c r="N823" s="460">
        <v>1542</v>
      </c>
      <c r="O823" s="445">
        <f t="shared" si="81"/>
        <v>1.04474708171206</v>
      </c>
      <c r="P823" s="444">
        <f t="shared" si="82"/>
        <v>69</v>
      </c>
      <c r="Q823" s="463"/>
      <c r="R823" s="453">
        <f t="shared" si="78"/>
        <v>8366.40457696725</v>
      </c>
    </row>
    <row r="824" ht="30" customHeight="1" spans="1:18">
      <c r="A824" s="426">
        <v>2110101</v>
      </c>
      <c r="B824" s="427"/>
      <c r="C824" s="427"/>
      <c r="D824" s="427" t="s">
        <v>183</v>
      </c>
      <c r="E824" s="429" t="s">
        <v>185</v>
      </c>
      <c r="F824" s="460">
        <f t="shared" si="79"/>
        <v>1714.14</v>
      </c>
      <c r="G824" s="430">
        <f t="shared" si="80"/>
        <v>1714.14</v>
      </c>
      <c r="H824" s="460">
        <v>1714.14</v>
      </c>
      <c r="I824" s="460">
        <v>0</v>
      </c>
      <c r="J824" s="460">
        <v>0</v>
      </c>
      <c r="K824" s="460">
        <v>0</v>
      </c>
      <c r="L824" s="460">
        <v>1449</v>
      </c>
      <c r="M824" s="445">
        <f t="shared" si="77"/>
        <v>0.84532185235745</v>
      </c>
      <c r="N824" s="460">
        <v>1361</v>
      </c>
      <c r="O824" s="445">
        <f t="shared" si="81"/>
        <v>1.06465833945628</v>
      </c>
      <c r="P824" s="444">
        <f t="shared" si="82"/>
        <v>88</v>
      </c>
      <c r="Q824" s="463"/>
      <c r="R824" s="453">
        <f t="shared" si="78"/>
        <v>8042.32998019181</v>
      </c>
    </row>
    <row r="825" ht="30" customHeight="1" spans="1:18">
      <c r="A825" s="426">
        <v>2110102</v>
      </c>
      <c r="B825" s="427"/>
      <c r="C825" s="427"/>
      <c r="D825" s="427" t="s">
        <v>186</v>
      </c>
      <c r="E825" s="429" t="s">
        <v>187</v>
      </c>
      <c r="F825" s="460">
        <f t="shared" si="79"/>
        <v>0</v>
      </c>
      <c r="G825" s="430">
        <f t="shared" si="80"/>
        <v>0</v>
      </c>
      <c r="H825" s="460">
        <v>0</v>
      </c>
      <c r="I825" s="460">
        <v>0</v>
      </c>
      <c r="J825" s="460">
        <v>0</v>
      </c>
      <c r="K825" s="460">
        <v>0</v>
      </c>
      <c r="L825" s="460">
        <v>162</v>
      </c>
      <c r="M825" s="445">
        <f t="shared" si="77"/>
        <v>0</v>
      </c>
      <c r="N825" s="460">
        <v>181</v>
      </c>
      <c r="O825" s="445">
        <f t="shared" si="81"/>
        <v>0.895027624309392</v>
      </c>
      <c r="P825" s="444">
        <f t="shared" si="82"/>
        <v>-19</v>
      </c>
      <c r="Q825" s="463"/>
      <c r="R825" s="453">
        <f t="shared" si="78"/>
        <v>324.895027624309</v>
      </c>
    </row>
    <row r="826" ht="30" hidden="1" customHeight="1" spans="1:18">
      <c r="A826" s="426">
        <v>2110103</v>
      </c>
      <c r="B826" s="427"/>
      <c r="C826" s="427"/>
      <c r="D826" s="427" t="s">
        <v>188</v>
      </c>
      <c r="E826" s="429" t="s">
        <v>189</v>
      </c>
      <c r="F826" s="460">
        <f t="shared" si="79"/>
        <v>0</v>
      </c>
      <c r="G826" s="430">
        <f t="shared" si="80"/>
        <v>0</v>
      </c>
      <c r="H826" s="460">
        <v>0</v>
      </c>
      <c r="I826" s="460">
        <v>0</v>
      </c>
      <c r="J826" s="460">
        <v>0</v>
      </c>
      <c r="K826" s="460">
        <v>0</v>
      </c>
      <c r="L826" s="460">
        <v>0</v>
      </c>
      <c r="M826" s="445">
        <f t="shared" si="77"/>
        <v>0</v>
      </c>
      <c r="N826" s="460">
        <v>0</v>
      </c>
      <c r="O826" s="445">
        <f t="shared" si="81"/>
        <v>0</v>
      </c>
      <c r="P826" s="444">
        <f t="shared" si="82"/>
        <v>0</v>
      </c>
      <c r="Q826" s="463"/>
      <c r="R826" s="453">
        <f t="shared" si="78"/>
        <v>0</v>
      </c>
    </row>
    <row r="827" ht="30" hidden="1" customHeight="1" spans="1:18">
      <c r="A827" s="426">
        <v>2110104</v>
      </c>
      <c r="B827" s="427"/>
      <c r="C827" s="427"/>
      <c r="D827" s="427" t="s">
        <v>190</v>
      </c>
      <c r="E827" s="429" t="s">
        <v>850</v>
      </c>
      <c r="F827" s="460">
        <f t="shared" si="79"/>
        <v>0</v>
      </c>
      <c r="G827" s="430">
        <f t="shared" si="80"/>
        <v>0</v>
      </c>
      <c r="H827" s="460">
        <v>0</v>
      </c>
      <c r="I827" s="460">
        <v>0</v>
      </c>
      <c r="J827" s="460">
        <v>0</v>
      </c>
      <c r="K827" s="460">
        <v>0</v>
      </c>
      <c r="L827" s="460">
        <v>0</v>
      </c>
      <c r="M827" s="445">
        <f t="shared" si="77"/>
        <v>0</v>
      </c>
      <c r="N827" s="460">
        <v>0</v>
      </c>
      <c r="O827" s="445">
        <f t="shared" si="81"/>
        <v>0</v>
      </c>
      <c r="P827" s="444">
        <f t="shared" si="82"/>
        <v>0</v>
      </c>
      <c r="Q827" s="463"/>
      <c r="R827" s="453">
        <f t="shared" si="78"/>
        <v>0</v>
      </c>
    </row>
    <row r="828" ht="30" hidden="1" customHeight="1" spans="1:18">
      <c r="A828" s="426">
        <v>2110105</v>
      </c>
      <c r="B828" s="427"/>
      <c r="C828" s="427"/>
      <c r="D828" s="427" t="s">
        <v>192</v>
      </c>
      <c r="E828" s="429" t="s">
        <v>851</v>
      </c>
      <c r="F828" s="460">
        <f t="shared" si="79"/>
        <v>0</v>
      </c>
      <c r="G828" s="430">
        <f t="shared" si="80"/>
        <v>0</v>
      </c>
      <c r="H828" s="460">
        <v>0</v>
      </c>
      <c r="I828" s="460">
        <v>0</v>
      </c>
      <c r="J828" s="460">
        <v>0</v>
      </c>
      <c r="K828" s="460">
        <v>0</v>
      </c>
      <c r="L828" s="460">
        <v>0</v>
      </c>
      <c r="M828" s="445">
        <f t="shared" si="77"/>
        <v>0</v>
      </c>
      <c r="N828" s="460">
        <v>0</v>
      </c>
      <c r="O828" s="445">
        <f t="shared" si="81"/>
        <v>0</v>
      </c>
      <c r="P828" s="444">
        <f t="shared" si="82"/>
        <v>0</v>
      </c>
      <c r="Q828" s="463"/>
      <c r="R828" s="453">
        <f t="shared" si="78"/>
        <v>0</v>
      </c>
    </row>
    <row r="829" ht="30" hidden="1" customHeight="1" spans="1:18">
      <c r="A829" s="426">
        <v>2110106</v>
      </c>
      <c r="B829" s="427"/>
      <c r="C829" s="427"/>
      <c r="D829" s="427" t="s">
        <v>194</v>
      </c>
      <c r="E829" s="429" t="s">
        <v>852</v>
      </c>
      <c r="F829" s="460">
        <f t="shared" si="79"/>
        <v>0</v>
      </c>
      <c r="G829" s="430">
        <f t="shared" si="80"/>
        <v>0</v>
      </c>
      <c r="H829" s="460">
        <v>0</v>
      </c>
      <c r="I829" s="460">
        <v>0</v>
      </c>
      <c r="J829" s="460">
        <v>0</v>
      </c>
      <c r="K829" s="460">
        <v>0</v>
      </c>
      <c r="L829" s="460">
        <v>0</v>
      </c>
      <c r="M829" s="445">
        <f t="shared" si="77"/>
        <v>0</v>
      </c>
      <c r="N829" s="460">
        <v>0</v>
      </c>
      <c r="O829" s="445">
        <f t="shared" si="81"/>
        <v>0</v>
      </c>
      <c r="P829" s="444">
        <f t="shared" si="82"/>
        <v>0</v>
      </c>
      <c r="Q829" s="463"/>
      <c r="R829" s="453">
        <f t="shared" si="78"/>
        <v>0</v>
      </c>
    </row>
    <row r="830" ht="30" hidden="1" customHeight="1" spans="1:18">
      <c r="A830" s="426">
        <v>2110107</v>
      </c>
      <c r="B830" s="427"/>
      <c r="C830" s="427"/>
      <c r="D830" s="427" t="s">
        <v>196</v>
      </c>
      <c r="E830" s="429" t="s">
        <v>853</v>
      </c>
      <c r="F830" s="460">
        <f t="shared" si="79"/>
        <v>0</v>
      </c>
      <c r="G830" s="430">
        <f t="shared" si="80"/>
        <v>0</v>
      </c>
      <c r="H830" s="460">
        <v>0</v>
      </c>
      <c r="I830" s="460">
        <v>0</v>
      </c>
      <c r="J830" s="460">
        <v>0</v>
      </c>
      <c r="K830" s="460">
        <v>0</v>
      </c>
      <c r="L830" s="460">
        <v>0</v>
      </c>
      <c r="M830" s="445">
        <f t="shared" si="77"/>
        <v>0</v>
      </c>
      <c r="N830" s="460">
        <v>0</v>
      </c>
      <c r="O830" s="445">
        <f t="shared" si="81"/>
        <v>0</v>
      </c>
      <c r="P830" s="444">
        <f t="shared" si="82"/>
        <v>0</v>
      </c>
      <c r="Q830" s="463"/>
      <c r="R830" s="453">
        <f t="shared" si="78"/>
        <v>0</v>
      </c>
    </row>
    <row r="831" ht="30" hidden="1" customHeight="1" spans="1:18">
      <c r="A831" s="426">
        <v>2110199</v>
      </c>
      <c r="B831" s="427"/>
      <c r="C831" s="427"/>
      <c r="D831" s="427" t="s">
        <v>204</v>
      </c>
      <c r="E831" s="429" t="s">
        <v>854</v>
      </c>
      <c r="F831" s="460">
        <f t="shared" si="79"/>
        <v>0</v>
      </c>
      <c r="G831" s="430">
        <f t="shared" si="80"/>
        <v>0</v>
      </c>
      <c r="H831" s="460">
        <v>0</v>
      </c>
      <c r="I831" s="460">
        <v>0</v>
      </c>
      <c r="J831" s="460">
        <v>0</v>
      </c>
      <c r="K831" s="460">
        <v>0</v>
      </c>
      <c r="L831" s="460">
        <v>0</v>
      </c>
      <c r="M831" s="445">
        <f t="shared" si="77"/>
        <v>0</v>
      </c>
      <c r="N831" s="460">
        <v>0</v>
      </c>
      <c r="O831" s="445">
        <f t="shared" si="81"/>
        <v>0</v>
      </c>
      <c r="P831" s="444">
        <f t="shared" si="82"/>
        <v>0</v>
      </c>
      <c r="Q831" s="463"/>
      <c r="R831" s="453">
        <f t="shared" si="78"/>
        <v>0</v>
      </c>
    </row>
    <row r="832" ht="30" customHeight="1" spans="1:18">
      <c r="A832" s="426">
        <v>21102</v>
      </c>
      <c r="B832" s="427" t="s">
        <v>102</v>
      </c>
      <c r="C832" s="427" t="s">
        <v>186</v>
      </c>
      <c r="D832" s="428"/>
      <c r="E832" s="429" t="s">
        <v>855</v>
      </c>
      <c r="F832" s="460">
        <f t="shared" si="79"/>
        <v>4224.94</v>
      </c>
      <c r="G832" s="430">
        <f t="shared" si="80"/>
        <v>4224.94</v>
      </c>
      <c r="H832" s="460">
        <v>4224.94</v>
      </c>
      <c r="I832" s="460">
        <v>0</v>
      </c>
      <c r="J832" s="460">
        <v>0</v>
      </c>
      <c r="K832" s="460">
        <v>0</v>
      </c>
      <c r="L832" s="460">
        <v>3309</v>
      </c>
      <c r="M832" s="445">
        <f t="shared" si="77"/>
        <v>0.783206388729781</v>
      </c>
      <c r="N832" s="460">
        <v>3056</v>
      </c>
      <c r="O832" s="445">
        <f t="shared" si="81"/>
        <v>1.08278795811518</v>
      </c>
      <c r="P832" s="444">
        <f t="shared" si="82"/>
        <v>253</v>
      </c>
      <c r="Q832" s="463"/>
      <c r="R832" s="453">
        <f t="shared" si="78"/>
        <v>19294.6859943468</v>
      </c>
    </row>
    <row r="833" ht="30" hidden="1" customHeight="1" spans="1:18">
      <c r="A833" s="426">
        <v>2110203</v>
      </c>
      <c r="B833" s="427"/>
      <c r="C833" s="427"/>
      <c r="D833" s="427" t="s">
        <v>188</v>
      </c>
      <c r="E833" s="429" t="s">
        <v>856</v>
      </c>
      <c r="F833" s="460">
        <f t="shared" si="79"/>
        <v>0</v>
      </c>
      <c r="G833" s="430">
        <f t="shared" si="80"/>
        <v>0</v>
      </c>
      <c r="H833" s="460">
        <v>0</v>
      </c>
      <c r="I833" s="460">
        <v>0</v>
      </c>
      <c r="J833" s="460">
        <v>0</v>
      </c>
      <c r="K833" s="460">
        <v>0</v>
      </c>
      <c r="L833" s="460">
        <v>0</v>
      </c>
      <c r="M833" s="445">
        <f t="shared" si="77"/>
        <v>0</v>
      </c>
      <c r="N833" s="460">
        <v>0</v>
      </c>
      <c r="O833" s="445">
        <f t="shared" si="81"/>
        <v>0</v>
      </c>
      <c r="P833" s="444">
        <f t="shared" si="82"/>
        <v>0</v>
      </c>
      <c r="Q833" s="463"/>
      <c r="R833" s="453">
        <f t="shared" si="78"/>
        <v>0</v>
      </c>
    </row>
    <row r="834" ht="30" hidden="1" customHeight="1" spans="1:18">
      <c r="A834" s="426">
        <v>2110204</v>
      </c>
      <c r="B834" s="427"/>
      <c r="C834" s="427"/>
      <c r="D834" s="427" t="s">
        <v>190</v>
      </c>
      <c r="E834" s="429" t="s">
        <v>857</v>
      </c>
      <c r="F834" s="460">
        <f t="shared" si="79"/>
        <v>0</v>
      </c>
      <c r="G834" s="430">
        <f t="shared" si="80"/>
        <v>0</v>
      </c>
      <c r="H834" s="460">
        <v>0</v>
      </c>
      <c r="I834" s="460">
        <v>0</v>
      </c>
      <c r="J834" s="460">
        <v>0</v>
      </c>
      <c r="K834" s="460">
        <v>0</v>
      </c>
      <c r="L834" s="460">
        <v>0</v>
      </c>
      <c r="M834" s="445">
        <f t="shared" si="77"/>
        <v>0</v>
      </c>
      <c r="N834" s="460">
        <v>0</v>
      </c>
      <c r="O834" s="445">
        <f t="shared" si="81"/>
        <v>0</v>
      </c>
      <c r="P834" s="444">
        <f t="shared" si="82"/>
        <v>0</v>
      </c>
      <c r="Q834" s="463"/>
      <c r="R834" s="453">
        <f t="shared" si="78"/>
        <v>0</v>
      </c>
    </row>
    <row r="835" ht="30" customHeight="1" spans="1:18">
      <c r="A835" s="426">
        <v>2110299</v>
      </c>
      <c r="B835" s="427"/>
      <c r="C835" s="427"/>
      <c r="D835" s="427" t="s">
        <v>204</v>
      </c>
      <c r="E835" s="429" t="s">
        <v>858</v>
      </c>
      <c r="F835" s="460">
        <f t="shared" si="79"/>
        <v>4224.94</v>
      </c>
      <c r="G835" s="430">
        <f t="shared" si="80"/>
        <v>4224.94</v>
      </c>
      <c r="H835" s="460">
        <v>4224.94</v>
      </c>
      <c r="I835" s="460">
        <v>0</v>
      </c>
      <c r="J835" s="460">
        <v>0</v>
      </c>
      <c r="K835" s="460">
        <v>0</v>
      </c>
      <c r="L835" s="460">
        <v>3309</v>
      </c>
      <c r="M835" s="445">
        <f t="shared" si="77"/>
        <v>0.783206388729781</v>
      </c>
      <c r="N835" s="460">
        <v>3056</v>
      </c>
      <c r="O835" s="445">
        <f t="shared" si="81"/>
        <v>1.08278795811518</v>
      </c>
      <c r="P835" s="444">
        <f t="shared" si="82"/>
        <v>253</v>
      </c>
      <c r="Q835" s="463"/>
      <c r="R835" s="453">
        <f t="shared" si="78"/>
        <v>19294.6859943468</v>
      </c>
    </row>
    <row r="836" ht="30" customHeight="1" spans="1:18">
      <c r="A836" s="426">
        <v>21103</v>
      </c>
      <c r="B836" s="427" t="s">
        <v>102</v>
      </c>
      <c r="C836" s="427" t="s">
        <v>188</v>
      </c>
      <c r="D836" s="428"/>
      <c r="E836" s="429" t="s">
        <v>859</v>
      </c>
      <c r="F836" s="460">
        <f t="shared" si="79"/>
        <v>24679.3</v>
      </c>
      <c r="G836" s="430">
        <f t="shared" si="80"/>
        <v>24679.3</v>
      </c>
      <c r="H836" s="460">
        <v>24679.3</v>
      </c>
      <c r="I836" s="460">
        <v>0</v>
      </c>
      <c r="J836" s="460">
        <v>0</v>
      </c>
      <c r="K836" s="460">
        <v>0</v>
      </c>
      <c r="L836" s="460">
        <v>2957</v>
      </c>
      <c r="M836" s="445">
        <f t="shared" si="77"/>
        <v>0.119817012638122</v>
      </c>
      <c r="N836" s="460">
        <v>1957</v>
      </c>
      <c r="O836" s="445">
        <f t="shared" si="81"/>
        <v>1.51098620337251</v>
      </c>
      <c r="P836" s="444">
        <f t="shared" si="82"/>
        <v>1000</v>
      </c>
      <c r="Q836" s="463"/>
      <c r="R836" s="453">
        <f t="shared" si="78"/>
        <v>79953.530803216</v>
      </c>
    </row>
    <row r="837" ht="30" hidden="1" customHeight="1" spans="1:18">
      <c r="A837" s="426">
        <v>2110301</v>
      </c>
      <c r="B837" s="427"/>
      <c r="C837" s="427"/>
      <c r="D837" s="427" t="s">
        <v>183</v>
      </c>
      <c r="E837" s="429" t="s">
        <v>860</v>
      </c>
      <c r="F837" s="460">
        <f t="shared" si="79"/>
        <v>0</v>
      </c>
      <c r="G837" s="430">
        <f t="shared" si="80"/>
        <v>0</v>
      </c>
      <c r="H837" s="460">
        <v>0</v>
      </c>
      <c r="I837" s="460">
        <v>0</v>
      </c>
      <c r="J837" s="460">
        <v>0</v>
      </c>
      <c r="K837" s="460">
        <v>0</v>
      </c>
      <c r="L837" s="460">
        <v>0</v>
      </c>
      <c r="M837" s="445">
        <f t="shared" si="77"/>
        <v>0</v>
      </c>
      <c r="N837" s="460">
        <v>0</v>
      </c>
      <c r="O837" s="445">
        <f t="shared" si="81"/>
        <v>0</v>
      </c>
      <c r="P837" s="444">
        <f t="shared" si="82"/>
        <v>0</v>
      </c>
      <c r="Q837" s="463"/>
      <c r="R837" s="453">
        <f t="shared" si="78"/>
        <v>0</v>
      </c>
    </row>
    <row r="838" ht="30" customHeight="1" spans="1:18">
      <c r="A838" s="426">
        <v>2110302</v>
      </c>
      <c r="B838" s="427"/>
      <c r="C838" s="427"/>
      <c r="D838" s="427" t="s">
        <v>186</v>
      </c>
      <c r="E838" s="429" t="s">
        <v>861</v>
      </c>
      <c r="F838" s="460">
        <f t="shared" si="79"/>
        <v>3000</v>
      </c>
      <c r="G838" s="430">
        <f t="shared" si="80"/>
        <v>3000</v>
      </c>
      <c r="H838" s="460">
        <v>3000</v>
      </c>
      <c r="I838" s="460">
        <v>0</v>
      </c>
      <c r="J838" s="460">
        <v>0</v>
      </c>
      <c r="K838" s="460">
        <v>0</v>
      </c>
      <c r="L838" s="460">
        <v>0</v>
      </c>
      <c r="M838" s="445">
        <f t="shared" si="77"/>
        <v>0</v>
      </c>
      <c r="N838" s="460">
        <v>0</v>
      </c>
      <c r="O838" s="445">
        <f t="shared" si="81"/>
        <v>0</v>
      </c>
      <c r="P838" s="444">
        <f t="shared" si="82"/>
        <v>0</v>
      </c>
      <c r="Q838" s="463"/>
      <c r="R838" s="453">
        <f t="shared" si="78"/>
        <v>9000</v>
      </c>
    </row>
    <row r="839" ht="30" hidden="1" customHeight="1" spans="1:18">
      <c r="A839" s="426">
        <v>2110303</v>
      </c>
      <c r="B839" s="427"/>
      <c r="C839" s="427"/>
      <c r="D839" s="427" t="s">
        <v>188</v>
      </c>
      <c r="E839" s="429" t="s">
        <v>862</v>
      </c>
      <c r="F839" s="460">
        <f t="shared" si="79"/>
        <v>0</v>
      </c>
      <c r="G839" s="430">
        <f t="shared" si="80"/>
        <v>0</v>
      </c>
      <c r="H839" s="460">
        <v>0</v>
      </c>
      <c r="I839" s="460">
        <v>0</v>
      </c>
      <c r="J839" s="460">
        <v>0</v>
      </c>
      <c r="K839" s="460">
        <v>0</v>
      </c>
      <c r="L839" s="460">
        <v>0</v>
      </c>
      <c r="M839" s="445">
        <f t="shared" ref="M839:M902" si="83">IF(F839=0,0,L839/F839)</f>
        <v>0</v>
      </c>
      <c r="N839" s="460">
        <v>0</v>
      </c>
      <c r="O839" s="445">
        <f t="shared" si="81"/>
        <v>0</v>
      </c>
      <c r="P839" s="444">
        <f t="shared" si="82"/>
        <v>0</v>
      </c>
      <c r="Q839" s="463"/>
      <c r="R839" s="453">
        <f t="shared" si="78"/>
        <v>0</v>
      </c>
    </row>
    <row r="840" ht="30" hidden="1" customHeight="1" spans="1:18">
      <c r="A840" s="426">
        <v>2110304</v>
      </c>
      <c r="B840" s="427"/>
      <c r="C840" s="427"/>
      <c r="D840" s="427" t="s">
        <v>190</v>
      </c>
      <c r="E840" s="429" t="s">
        <v>863</v>
      </c>
      <c r="F840" s="460">
        <f t="shared" si="79"/>
        <v>0</v>
      </c>
      <c r="G840" s="430">
        <f t="shared" si="80"/>
        <v>0</v>
      </c>
      <c r="H840" s="460">
        <v>0</v>
      </c>
      <c r="I840" s="460">
        <v>0</v>
      </c>
      <c r="J840" s="460">
        <v>0</v>
      </c>
      <c r="K840" s="460">
        <v>0</v>
      </c>
      <c r="L840" s="460">
        <v>0</v>
      </c>
      <c r="M840" s="445">
        <f t="shared" si="83"/>
        <v>0</v>
      </c>
      <c r="N840" s="460">
        <v>12</v>
      </c>
      <c r="O840" s="445">
        <f t="shared" si="81"/>
        <v>0</v>
      </c>
      <c r="P840" s="444">
        <f t="shared" si="82"/>
        <v>-12</v>
      </c>
      <c r="Q840" s="463"/>
      <c r="R840" s="453">
        <f t="shared" ref="R840:R903" si="84">F840+G840+H840+L840+M840+N840+O840+P840</f>
        <v>0</v>
      </c>
    </row>
    <row r="841" ht="30" hidden="1" customHeight="1" spans="1:18">
      <c r="A841" s="426">
        <v>2110305</v>
      </c>
      <c r="B841" s="427"/>
      <c r="C841" s="427"/>
      <c r="D841" s="427" t="s">
        <v>192</v>
      </c>
      <c r="E841" s="429" t="s">
        <v>864</v>
      </c>
      <c r="F841" s="460">
        <f t="shared" ref="F841:F904" si="85">G841+K841</f>
        <v>0</v>
      </c>
      <c r="G841" s="430">
        <f t="shared" ref="G841:G904" si="86">H841+I841+J841</f>
        <v>0</v>
      </c>
      <c r="H841" s="460">
        <v>0</v>
      </c>
      <c r="I841" s="460">
        <v>0</v>
      </c>
      <c r="J841" s="460">
        <v>0</v>
      </c>
      <c r="K841" s="460">
        <v>0</v>
      </c>
      <c r="L841" s="460">
        <v>0</v>
      </c>
      <c r="M841" s="445">
        <f t="shared" si="83"/>
        <v>0</v>
      </c>
      <c r="N841" s="460">
        <v>0</v>
      </c>
      <c r="O841" s="445">
        <f t="shared" si="81"/>
        <v>0</v>
      </c>
      <c r="P841" s="444">
        <f t="shared" si="82"/>
        <v>0</v>
      </c>
      <c r="Q841" s="463"/>
      <c r="R841" s="453">
        <f t="shared" si="84"/>
        <v>0</v>
      </c>
    </row>
    <row r="842" ht="30" hidden="1" customHeight="1" spans="1:18">
      <c r="A842" s="426">
        <v>2110306</v>
      </c>
      <c r="B842" s="427"/>
      <c r="C842" s="427"/>
      <c r="D842" s="427" t="s">
        <v>194</v>
      </c>
      <c r="E842" s="429" t="s">
        <v>865</v>
      </c>
      <c r="F842" s="460">
        <f t="shared" si="85"/>
        <v>0</v>
      </c>
      <c r="G842" s="430">
        <f t="shared" si="86"/>
        <v>0</v>
      </c>
      <c r="H842" s="460">
        <v>0</v>
      </c>
      <c r="I842" s="460">
        <v>0</v>
      </c>
      <c r="J842" s="460">
        <v>0</v>
      </c>
      <c r="K842" s="460">
        <v>0</v>
      </c>
      <c r="L842" s="460">
        <v>0</v>
      </c>
      <c r="M842" s="445">
        <f t="shared" si="83"/>
        <v>0</v>
      </c>
      <c r="N842" s="460">
        <v>0</v>
      </c>
      <c r="O842" s="445">
        <f t="shared" si="81"/>
        <v>0</v>
      </c>
      <c r="P842" s="444">
        <f t="shared" si="82"/>
        <v>0</v>
      </c>
      <c r="Q842" s="463"/>
      <c r="R842" s="453">
        <f t="shared" si="84"/>
        <v>0</v>
      </c>
    </row>
    <row r="843" ht="30" customHeight="1" spans="1:18">
      <c r="A843" s="426">
        <v>2110307</v>
      </c>
      <c r="B843" s="427"/>
      <c r="C843" s="427"/>
      <c r="D843" s="427" t="s">
        <v>196</v>
      </c>
      <c r="E843" s="429" t="s">
        <v>866</v>
      </c>
      <c r="F843" s="460">
        <f t="shared" si="85"/>
        <v>21679.3</v>
      </c>
      <c r="G843" s="430">
        <f t="shared" si="86"/>
        <v>21679.3</v>
      </c>
      <c r="H843" s="460">
        <v>21679.3</v>
      </c>
      <c r="I843" s="460">
        <v>0</v>
      </c>
      <c r="J843" s="460">
        <v>0</v>
      </c>
      <c r="K843" s="460">
        <v>0</v>
      </c>
      <c r="L843" s="460">
        <v>2868</v>
      </c>
      <c r="M843" s="445">
        <f t="shared" si="83"/>
        <v>0.132292094301938</v>
      </c>
      <c r="N843" s="460">
        <v>1001</v>
      </c>
      <c r="O843" s="445">
        <f t="shared" si="81"/>
        <v>2.86513486513486</v>
      </c>
      <c r="P843" s="444">
        <f t="shared" si="82"/>
        <v>1867</v>
      </c>
      <c r="Q843" s="463"/>
      <c r="R843" s="453">
        <f t="shared" si="84"/>
        <v>70776.8974269594</v>
      </c>
    </row>
    <row r="844" ht="30" customHeight="1" spans="1:18">
      <c r="A844" s="426">
        <v>2110399</v>
      </c>
      <c r="B844" s="427"/>
      <c r="C844" s="427"/>
      <c r="D844" s="427" t="s">
        <v>204</v>
      </c>
      <c r="E844" s="429" t="s">
        <v>867</v>
      </c>
      <c r="F844" s="460">
        <f t="shared" si="85"/>
        <v>0</v>
      </c>
      <c r="G844" s="430">
        <f t="shared" si="86"/>
        <v>0</v>
      </c>
      <c r="H844" s="460">
        <v>0</v>
      </c>
      <c r="I844" s="460">
        <v>0</v>
      </c>
      <c r="J844" s="460">
        <v>0</v>
      </c>
      <c r="K844" s="460">
        <v>0</v>
      </c>
      <c r="L844" s="460">
        <v>89</v>
      </c>
      <c r="M844" s="445">
        <f t="shared" si="83"/>
        <v>0</v>
      </c>
      <c r="N844" s="460">
        <v>944</v>
      </c>
      <c r="O844" s="445">
        <f t="shared" si="81"/>
        <v>0.0942796610169492</v>
      </c>
      <c r="P844" s="444">
        <f t="shared" si="82"/>
        <v>-855</v>
      </c>
      <c r="Q844" s="463"/>
      <c r="R844" s="453">
        <f t="shared" si="84"/>
        <v>178.094279661017</v>
      </c>
    </row>
    <row r="845" ht="30" customHeight="1" spans="1:18">
      <c r="A845" s="426">
        <v>21104</v>
      </c>
      <c r="B845" s="427" t="s">
        <v>102</v>
      </c>
      <c r="C845" s="427" t="s">
        <v>190</v>
      </c>
      <c r="D845" s="428"/>
      <c r="E845" s="429" t="s">
        <v>868</v>
      </c>
      <c r="F845" s="460">
        <f t="shared" si="85"/>
        <v>11290.53</v>
      </c>
      <c r="G845" s="430">
        <f t="shared" si="86"/>
        <v>11290.53</v>
      </c>
      <c r="H845" s="460">
        <v>11290.53</v>
      </c>
      <c r="I845" s="460">
        <v>0</v>
      </c>
      <c r="J845" s="460">
        <v>0</v>
      </c>
      <c r="K845" s="460">
        <v>0</v>
      </c>
      <c r="L845" s="460">
        <v>538</v>
      </c>
      <c r="M845" s="445">
        <f t="shared" si="83"/>
        <v>0.0476505531626948</v>
      </c>
      <c r="N845" s="460">
        <v>770</v>
      </c>
      <c r="O845" s="445">
        <f t="shared" si="81"/>
        <v>0.698701298701299</v>
      </c>
      <c r="P845" s="444">
        <f t="shared" si="82"/>
        <v>-232</v>
      </c>
      <c r="Q845" s="463"/>
      <c r="R845" s="453">
        <f t="shared" si="84"/>
        <v>34948.3363518519</v>
      </c>
    </row>
    <row r="846" ht="30" customHeight="1" spans="1:18">
      <c r="A846" s="426">
        <v>2110401</v>
      </c>
      <c r="B846" s="427"/>
      <c r="C846" s="427"/>
      <c r="D846" s="427" t="s">
        <v>183</v>
      </c>
      <c r="E846" s="429" t="s">
        <v>869</v>
      </c>
      <c r="F846" s="460">
        <f t="shared" si="85"/>
        <v>143</v>
      </c>
      <c r="G846" s="430">
        <f t="shared" si="86"/>
        <v>143</v>
      </c>
      <c r="H846" s="460">
        <v>143</v>
      </c>
      <c r="I846" s="460">
        <v>0</v>
      </c>
      <c r="J846" s="460">
        <v>0</v>
      </c>
      <c r="K846" s="460">
        <v>0</v>
      </c>
      <c r="L846" s="460">
        <v>0</v>
      </c>
      <c r="M846" s="445">
        <f t="shared" si="83"/>
        <v>0</v>
      </c>
      <c r="N846" s="460">
        <v>114</v>
      </c>
      <c r="O846" s="445">
        <f t="shared" si="81"/>
        <v>0</v>
      </c>
      <c r="P846" s="444">
        <f t="shared" si="82"/>
        <v>-114</v>
      </c>
      <c r="Q846" s="463"/>
      <c r="R846" s="453">
        <f t="shared" si="84"/>
        <v>429</v>
      </c>
    </row>
    <row r="847" ht="30" hidden="1" customHeight="1" spans="1:18">
      <c r="A847" s="426">
        <v>2110402</v>
      </c>
      <c r="B847" s="427"/>
      <c r="C847" s="427"/>
      <c r="D847" s="427" t="s">
        <v>186</v>
      </c>
      <c r="E847" s="429" t="s">
        <v>870</v>
      </c>
      <c r="F847" s="460">
        <f t="shared" si="85"/>
        <v>0</v>
      </c>
      <c r="G847" s="430">
        <f t="shared" si="86"/>
        <v>0</v>
      </c>
      <c r="H847" s="460">
        <v>0</v>
      </c>
      <c r="I847" s="460">
        <v>0</v>
      </c>
      <c r="J847" s="460">
        <v>0</v>
      </c>
      <c r="K847" s="460">
        <v>0</v>
      </c>
      <c r="L847" s="460">
        <v>0</v>
      </c>
      <c r="M847" s="445">
        <f t="shared" si="83"/>
        <v>0</v>
      </c>
      <c r="N847" s="460">
        <v>0</v>
      </c>
      <c r="O847" s="445">
        <f t="shared" si="81"/>
        <v>0</v>
      </c>
      <c r="P847" s="444">
        <f t="shared" si="82"/>
        <v>0</v>
      </c>
      <c r="Q847" s="463"/>
      <c r="R847" s="453">
        <f t="shared" si="84"/>
        <v>0</v>
      </c>
    </row>
    <row r="848" ht="30" customHeight="1" spans="1:18">
      <c r="A848" s="426">
        <v>2110403</v>
      </c>
      <c r="B848" s="427"/>
      <c r="C848" s="427"/>
      <c r="D848" s="427" t="s">
        <v>188</v>
      </c>
      <c r="E848" s="429" t="s">
        <v>871</v>
      </c>
      <c r="F848" s="460">
        <f t="shared" si="85"/>
        <v>147.53</v>
      </c>
      <c r="G848" s="430">
        <f t="shared" si="86"/>
        <v>147.53</v>
      </c>
      <c r="H848" s="460">
        <v>147.53</v>
      </c>
      <c r="I848" s="460">
        <v>0</v>
      </c>
      <c r="J848" s="460">
        <v>0</v>
      </c>
      <c r="K848" s="460">
        <v>0</v>
      </c>
      <c r="L848" s="460">
        <v>357</v>
      </c>
      <c r="M848" s="445">
        <f t="shared" si="83"/>
        <v>2.41984681081814</v>
      </c>
      <c r="N848" s="460">
        <v>473</v>
      </c>
      <c r="O848" s="445">
        <f t="shared" si="81"/>
        <v>0.754756871035941</v>
      </c>
      <c r="P848" s="444">
        <f t="shared" si="82"/>
        <v>-116</v>
      </c>
      <c r="Q848" s="463"/>
      <c r="R848" s="453">
        <f t="shared" si="84"/>
        <v>1159.76460368185</v>
      </c>
    </row>
    <row r="849" ht="30" hidden="1" customHeight="1" spans="1:18">
      <c r="A849" s="426">
        <v>2110404</v>
      </c>
      <c r="B849" s="427"/>
      <c r="C849" s="427"/>
      <c r="D849" s="427" t="s">
        <v>190</v>
      </c>
      <c r="E849" s="429" t="s">
        <v>872</v>
      </c>
      <c r="F849" s="460">
        <f t="shared" si="85"/>
        <v>0</v>
      </c>
      <c r="G849" s="430">
        <f t="shared" si="86"/>
        <v>0</v>
      </c>
      <c r="H849" s="460">
        <v>0</v>
      </c>
      <c r="I849" s="460">
        <v>0</v>
      </c>
      <c r="J849" s="460">
        <v>0</v>
      </c>
      <c r="K849" s="460">
        <v>0</v>
      </c>
      <c r="L849" s="460">
        <v>0</v>
      </c>
      <c r="M849" s="445">
        <f t="shared" si="83"/>
        <v>0</v>
      </c>
      <c r="N849" s="460">
        <v>0</v>
      </c>
      <c r="O849" s="445">
        <f t="shared" ref="O849:O912" si="87">IF(N849=0,0,L849/N849)</f>
        <v>0</v>
      </c>
      <c r="P849" s="444">
        <f t="shared" ref="P849:P912" si="88">L849-N849</f>
        <v>0</v>
      </c>
      <c r="Q849" s="463"/>
      <c r="R849" s="453">
        <f t="shared" si="84"/>
        <v>0</v>
      </c>
    </row>
    <row r="850" ht="30" customHeight="1" spans="1:18">
      <c r="A850" s="426">
        <v>2110499</v>
      </c>
      <c r="B850" s="427"/>
      <c r="C850" s="427"/>
      <c r="D850" s="427" t="s">
        <v>204</v>
      </c>
      <c r="E850" s="429" t="s">
        <v>873</v>
      </c>
      <c r="F850" s="460">
        <f t="shared" si="85"/>
        <v>11000</v>
      </c>
      <c r="G850" s="430">
        <f t="shared" si="86"/>
        <v>11000</v>
      </c>
      <c r="H850" s="460">
        <v>11000</v>
      </c>
      <c r="I850" s="460">
        <v>0</v>
      </c>
      <c r="J850" s="460">
        <v>0</v>
      </c>
      <c r="K850" s="460">
        <v>0</v>
      </c>
      <c r="L850" s="460">
        <v>181</v>
      </c>
      <c r="M850" s="445">
        <f t="shared" si="83"/>
        <v>0.0164545454545455</v>
      </c>
      <c r="N850" s="460">
        <v>183</v>
      </c>
      <c r="O850" s="445">
        <f t="shared" si="87"/>
        <v>0.989071038251366</v>
      </c>
      <c r="P850" s="444">
        <f t="shared" si="88"/>
        <v>-2</v>
      </c>
      <c r="Q850" s="463"/>
      <c r="R850" s="453">
        <f t="shared" si="84"/>
        <v>33363.0055255837</v>
      </c>
    </row>
    <row r="851" ht="30" customHeight="1" spans="1:18">
      <c r="A851" s="426">
        <v>21105</v>
      </c>
      <c r="B851" s="427" t="s">
        <v>102</v>
      </c>
      <c r="C851" s="427" t="s">
        <v>192</v>
      </c>
      <c r="D851" s="428"/>
      <c r="E851" s="429" t="s">
        <v>874</v>
      </c>
      <c r="F851" s="460">
        <f t="shared" si="85"/>
        <v>60</v>
      </c>
      <c r="G851" s="430">
        <f t="shared" si="86"/>
        <v>60</v>
      </c>
      <c r="H851" s="460">
        <v>60</v>
      </c>
      <c r="I851" s="460">
        <v>0</v>
      </c>
      <c r="J851" s="460">
        <v>0</v>
      </c>
      <c r="K851" s="460">
        <v>0</v>
      </c>
      <c r="L851" s="460">
        <v>756</v>
      </c>
      <c r="M851" s="445">
        <f t="shared" si="83"/>
        <v>12.6</v>
      </c>
      <c r="N851" s="460">
        <v>880</v>
      </c>
      <c r="O851" s="445">
        <f t="shared" si="87"/>
        <v>0.859090909090909</v>
      </c>
      <c r="P851" s="444">
        <f t="shared" si="88"/>
        <v>-124</v>
      </c>
      <c r="Q851" s="463"/>
      <c r="R851" s="453">
        <f t="shared" si="84"/>
        <v>1705.45909090909</v>
      </c>
    </row>
    <row r="852" ht="30" customHeight="1" spans="1:18">
      <c r="A852" s="426">
        <v>2110501</v>
      </c>
      <c r="B852" s="427"/>
      <c r="C852" s="427"/>
      <c r="D852" s="427" t="s">
        <v>183</v>
      </c>
      <c r="E852" s="429" t="s">
        <v>875</v>
      </c>
      <c r="F852" s="460">
        <f t="shared" si="85"/>
        <v>0</v>
      </c>
      <c r="G852" s="430">
        <f t="shared" si="86"/>
        <v>0</v>
      </c>
      <c r="H852" s="460">
        <v>0</v>
      </c>
      <c r="I852" s="460">
        <v>0</v>
      </c>
      <c r="J852" s="460">
        <v>0</v>
      </c>
      <c r="K852" s="460">
        <v>0</v>
      </c>
      <c r="L852" s="460">
        <v>137</v>
      </c>
      <c r="M852" s="445">
        <f t="shared" si="83"/>
        <v>0</v>
      </c>
      <c r="N852" s="460">
        <v>342</v>
      </c>
      <c r="O852" s="445">
        <f t="shared" si="87"/>
        <v>0.400584795321637</v>
      </c>
      <c r="P852" s="444">
        <f t="shared" si="88"/>
        <v>-205</v>
      </c>
      <c r="Q852" s="463"/>
      <c r="R852" s="453">
        <f t="shared" si="84"/>
        <v>274.400584795322</v>
      </c>
    </row>
    <row r="853" ht="30" customHeight="1" spans="1:18">
      <c r="A853" s="426">
        <v>2110502</v>
      </c>
      <c r="B853" s="427"/>
      <c r="C853" s="427"/>
      <c r="D853" s="427" t="s">
        <v>186</v>
      </c>
      <c r="E853" s="429" t="s">
        <v>876</v>
      </c>
      <c r="F853" s="460">
        <f t="shared" si="85"/>
        <v>0</v>
      </c>
      <c r="G853" s="430">
        <f t="shared" si="86"/>
        <v>0</v>
      </c>
      <c r="H853" s="460">
        <v>0</v>
      </c>
      <c r="I853" s="460">
        <v>0</v>
      </c>
      <c r="J853" s="460">
        <v>0</v>
      </c>
      <c r="K853" s="460">
        <v>0</v>
      </c>
      <c r="L853" s="460">
        <v>412</v>
      </c>
      <c r="M853" s="445">
        <f t="shared" si="83"/>
        <v>0</v>
      </c>
      <c r="N853" s="460">
        <v>458</v>
      </c>
      <c r="O853" s="445">
        <f t="shared" si="87"/>
        <v>0.899563318777293</v>
      </c>
      <c r="P853" s="444">
        <f t="shared" si="88"/>
        <v>-46</v>
      </c>
      <c r="Q853" s="463"/>
      <c r="R853" s="453">
        <f t="shared" si="84"/>
        <v>824.899563318777</v>
      </c>
    </row>
    <row r="854" ht="30" customHeight="1" spans="1:18">
      <c r="A854" s="426">
        <v>2110503</v>
      </c>
      <c r="B854" s="427"/>
      <c r="C854" s="427"/>
      <c r="D854" s="427" t="s">
        <v>188</v>
      </c>
      <c r="E854" s="429" t="s">
        <v>877</v>
      </c>
      <c r="F854" s="460">
        <f t="shared" si="85"/>
        <v>0</v>
      </c>
      <c r="G854" s="430">
        <f t="shared" si="86"/>
        <v>0</v>
      </c>
      <c r="H854" s="460">
        <v>0</v>
      </c>
      <c r="I854" s="460">
        <v>0</v>
      </c>
      <c r="J854" s="460">
        <v>0</v>
      </c>
      <c r="K854" s="460">
        <v>0</v>
      </c>
      <c r="L854" s="460">
        <v>70</v>
      </c>
      <c r="M854" s="445">
        <f t="shared" si="83"/>
        <v>0</v>
      </c>
      <c r="N854" s="460">
        <v>59</v>
      </c>
      <c r="O854" s="445">
        <f t="shared" si="87"/>
        <v>1.1864406779661</v>
      </c>
      <c r="P854" s="444">
        <f t="shared" si="88"/>
        <v>11</v>
      </c>
      <c r="Q854" s="463"/>
      <c r="R854" s="453">
        <f t="shared" si="84"/>
        <v>141.186440677966</v>
      </c>
    </row>
    <row r="855" ht="30" hidden="1" customHeight="1" spans="1:18">
      <c r="A855" s="426">
        <v>2110506</v>
      </c>
      <c r="B855" s="427"/>
      <c r="C855" s="427"/>
      <c r="D855" s="427" t="s">
        <v>194</v>
      </c>
      <c r="E855" s="429" t="s">
        <v>878</v>
      </c>
      <c r="F855" s="460">
        <f t="shared" si="85"/>
        <v>0</v>
      </c>
      <c r="G855" s="430">
        <f t="shared" si="86"/>
        <v>0</v>
      </c>
      <c r="H855" s="460">
        <v>0</v>
      </c>
      <c r="I855" s="460">
        <v>0</v>
      </c>
      <c r="J855" s="460">
        <v>0</v>
      </c>
      <c r="K855" s="460">
        <v>0</v>
      </c>
      <c r="L855" s="460">
        <v>0</v>
      </c>
      <c r="M855" s="445">
        <f t="shared" si="83"/>
        <v>0</v>
      </c>
      <c r="N855" s="460">
        <v>0</v>
      </c>
      <c r="O855" s="445">
        <f t="shared" si="87"/>
        <v>0</v>
      </c>
      <c r="P855" s="444">
        <f t="shared" si="88"/>
        <v>0</v>
      </c>
      <c r="Q855" s="463"/>
      <c r="R855" s="453">
        <f t="shared" si="84"/>
        <v>0</v>
      </c>
    </row>
    <row r="856" ht="30" customHeight="1" spans="1:18">
      <c r="A856" s="426">
        <v>2110599</v>
      </c>
      <c r="B856" s="427"/>
      <c r="C856" s="427"/>
      <c r="D856" s="427" t="s">
        <v>204</v>
      </c>
      <c r="E856" s="429" t="s">
        <v>879</v>
      </c>
      <c r="F856" s="460">
        <f t="shared" si="85"/>
        <v>60</v>
      </c>
      <c r="G856" s="430">
        <f t="shared" si="86"/>
        <v>60</v>
      </c>
      <c r="H856" s="460">
        <v>60</v>
      </c>
      <c r="I856" s="460">
        <v>0</v>
      </c>
      <c r="J856" s="460">
        <v>0</v>
      </c>
      <c r="K856" s="460">
        <v>0</v>
      </c>
      <c r="L856" s="460">
        <v>137</v>
      </c>
      <c r="M856" s="445">
        <f t="shared" si="83"/>
        <v>2.28333333333333</v>
      </c>
      <c r="N856" s="460">
        <v>21</v>
      </c>
      <c r="O856" s="445">
        <f t="shared" si="87"/>
        <v>6.52380952380952</v>
      </c>
      <c r="P856" s="444">
        <f t="shared" si="88"/>
        <v>116</v>
      </c>
      <c r="Q856" s="463"/>
      <c r="R856" s="453">
        <f t="shared" si="84"/>
        <v>462.807142857143</v>
      </c>
    </row>
    <row r="857" ht="30" customHeight="1" spans="1:18">
      <c r="A857" s="426">
        <v>21106</v>
      </c>
      <c r="B857" s="427" t="s">
        <v>102</v>
      </c>
      <c r="C857" s="427" t="s">
        <v>194</v>
      </c>
      <c r="D857" s="428"/>
      <c r="E857" s="429" t="s">
        <v>880</v>
      </c>
      <c r="F857" s="460">
        <f t="shared" si="85"/>
        <v>8622</v>
      </c>
      <c r="G857" s="430">
        <f t="shared" si="86"/>
        <v>8622</v>
      </c>
      <c r="H857" s="460">
        <v>8622</v>
      </c>
      <c r="I857" s="460">
        <v>0</v>
      </c>
      <c r="J857" s="460">
        <v>0</v>
      </c>
      <c r="K857" s="460">
        <v>0</v>
      </c>
      <c r="L857" s="460">
        <v>92</v>
      </c>
      <c r="M857" s="445">
        <f t="shared" si="83"/>
        <v>0.0106703781025284</v>
      </c>
      <c r="N857" s="460">
        <v>20</v>
      </c>
      <c r="O857" s="445">
        <f t="shared" si="87"/>
        <v>4.6</v>
      </c>
      <c r="P857" s="444">
        <f t="shared" si="88"/>
        <v>72</v>
      </c>
      <c r="Q857" s="463"/>
      <c r="R857" s="453">
        <f t="shared" si="84"/>
        <v>26054.6106703781</v>
      </c>
    </row>
    <row r="858" ht="30" hidden="1" customHeight="1" spans="1:18">
      <c r="A858" s="426">
        <v>2110602</v>
      </c>
      <c r="B858" s="427"/>
      <c r="C858" s="427"/>
      <c r="D858" s="427" t="s">
        <v>186</v>
      </c>
      <c r="E858" s="429" t="s">
        <v>881</v>
      </c>
      <c r="F858" s="460">
        <f t="shared" si="85"/>
        <v>0</v>
      </c>
      <c r="G858" s="430">
        <f t="shared" si="86"/>
        <v>0</v>
      </c>
      <c r="H858" s="460">
        <v>0</v>
      </c>
      <c r="I858" s="460">
        <v>0</v>
      </c>
      <c r="J858" s="460">
        <v>0</v>
      </c>
      <c r="K858" s="460">
        <v>0</v>
      </c>
      <c r="L858" s="460">
        <v>0</v>
      </c>
      <c r="M858" s="445">
        <f t="shared" si="83"/>
        <v>0</v>
      </c>
      <c r="N858" s="460">
        <v>0</v>
      </c>
      <c r="O858" s="445">
        <f t="shared" si="87"/>
        <v>0</v>
      </c>
      <c r="P858" s="444">
        <f t="shared" si="88"/>
        <v>0</v>
      </c>
      <c r="Q858" s="463"/>
      <c r="R858" s="453">
        <f t="shared" si="84"/>
        <v>0</v>
      </c>
    </row>
    <row r="859" ht="30" hidden="1" customHeight="1" spans="1:18">
      <c r="A859" s="426">
        <v>2110603</v>
      </c>
      <c r="B859" s="427"/>
      <c r="C859" s="427"/>
      <c r="D859" s="427" t="s">
        <v>188</v>
      </c>
      <c r="E859" s="429" t="s">
        <v>882</v>
      </c>
      <c r="F859" s="460">
        <f t="shared" si="85"/>
        <v>0</v>
      </c>
      <c r="G859" s="430">
        <f t="shared" si="86"/>
        <v>0</v>
      </c>
      <c r="H859" s="460">
        <v>0</v>
      </c>
      <c r="I859" s="460">
        <v>0</v>
      </c>
      <c r="J859" s="460">
        <v>0</v>
      </c>
      <c r="K859" s="460">
        <v>0</v>
      </c>
      <c r="L859" s="460">
        <v>0</v>
      </c>
      <c r="M859" s="445">
        <f t="shared" si="83"/>
        <v>0</v>
      </c>
      <c r="N859" s="460">
        <v>0</v>
      </c>
      <c r="O859" s="445">
        <f t="shared" si="87"/>
        <v>0</v>
      </c>
      <c r="P859" s="444">
        <f t="shared" si="88"/>
        <v>0</v>
      </c>
      <c r="Q859" s="463"/>
      <c r="R859" s="453">
        <f t="shared" si="84"/>
        <v>0</v>
      </c>
    </row>
    <row r="860" ht="30" customHeight="1" spans="1:18">
      <c r="A860" s="426">
        <v>2110604</v>
      </c>
      <c r="B860" s="427"/>
      <c r="C860" s="427"/>
      <c r="D860" s="427" t="s">
        <v>190</v>
      </c>
      <c r="E860" s="429" t="s">
        <v>883</v>
      </c>
      <c r="F860" s="460">
        <f t="shared" si="85"/>
        <v>5885</v>
      </c>
      <c r="G860" s="430">
        <f t="shared" si="86"/>
        <v>5885</v>
      </c>
      <c r="H860" s="460">
        <v>5885</v>
      </c>
      <c r="I860" s="460">
        <v>0</v>
      </c>
      <c r="J860" s="460">
        <v>0</v>
      </c>
      <c r="K860" s="460">
        <v>0</v>
      </c>
      <c r="L860" s="460">
        <v>0</v>
      </c>
      <c r="M860" s="445">
        <f t="shared" si="83"/>
        <v>0</v>
      </c>
      <c r="N860" s="460">
        <v>0</v>
      </c>
      <c r="O860" s="445">
        <f t="shared" si="87"/>
        <v>0</v>
      </c>
      <c r="P860" s="444">
        <f t="shared" si="88"/>
        <v>0</v>
      </c>
      <c r="Q860" s="463"/>
      <c r="R860" s="453">
        <f t="shared" si="84"/>
        <v>17655</v>
      </c>
    </row>
    <row r="861" ht="30" hidden="1" customHeight="1" spans="1:18">
      <c r="A861" s="426">
        <v>2110605</v>
      </c>
      <c r="B861" s="427"/>
      <c r="C861" s="427"/>
      <c r="D861" s="427" t="s">
        <v>192</v>
      </c>
      <c r="E861" s="429" t="s">
        <v>884</v>
      </c>
      <c r="F861" s="460">
        <f t="shared" si="85"/>
        <v>0</v>
      </c>
      <c r="G861" s="430">
        <f t="shared" si="86"/>
        <v>0</v>
      </c>
      <c r="H861" s="460">
        <v>0</v>
      </c>
      <c r="I861" s="460">
        <v>0</v>
      </c>
      <c r="J861" s="460">
        <v>0</v>
      </c>
      <c r="K861" s="460">
        <v>0</v>
      </c>
      <c r="L861" s="460">
        <v>0</v>
      </c>
      <c r="M861" s="445">
        <f t="shared" si="83"/>
        <v>0</v>
      </c>
      <c r="N861" s="460">
        <v>0</v>
      </c>
      <c r="O861" s="445">
        <f t="shared" si="87"/>
        <v>0</v>
      </c>
      <c r="P861" s="444">
        <f t="shared" si="88"/>
        <v>0</v>
      </c>
      <c r="Q861" s="463"/>
      <c r="R861" s="453">
        <f t="shared" si="84"/>
        <v>0</v>
      </c>
    </row>
    <row r="862" ht="30" customHeight="1" spans="1:18">
      <c r="A862" s="426">
        <v>2110699</v>
      </c>
      <c r="B862" s="427"/>
      <c r="C862" s="427"/>
      <c r="D862" s="427" t="s">
        <v>204</v>
      </c>
      <c r="E862" s="429" t="s">
        <v>885</v>
      </c>
      <c r="F862" s="460">
        <f t="shared" si="85"/>
        <v>2737</v>
      </c>
      <c r="G862" s="430">
        <f t="shared" si="86"/>
        <v>2737</v>
      </c>
      <c r="H862" s="460">
        <v>2737</v>
      </c>
      <c r="I862" s="460">
        <v>0</v>
      </c>
      <c r="J862" s="460">
        <v>0</v>
      </c>
      <c r="K862" s="460">
        <v>0</v>
      </c>
      <c r="L862" s="460">
        <v>92</v>
      </c>
      <c r="M862" s="445">
        <f t="shared" si="83"/>
        <v>0.0336134453781513</v>
      </c>
      <c r="N862" s="460">
        <v>20</v>
      </c>
      <c r="O862" s="445">
        <f t="shared" si="87"/>
        <v>4.6</v>
      </c>
      <c r="P862" s="444">
        <f t="shared" si="88"/>
        <v>72</v>
      </c>
      <c r="Q862" s="463"/>
      <c r="R862" s="453">
        <f t="shared" si="84"/>
        <v>8399.63361344538</v>
      </c>
    </row>
    <row r="863" ht="30" customHeight="1" spans="1:18">
      <c r="A863" s="426">
        <v>21107</v>
      </c>
      <c r="B863" s="427" t="s">
        <v>102</v>
      </c>
      <c r="C863" s="427" t="s">
        <v>196</v>
      </c>
      <c r="D863" s="428"/>
      <c r="E863" s="429" t="s">
        <v>886</v>
      </c>
      <c r="F863" s="460">
        <f t="shared" si="85"/>
        <v>300</v>
      </c>
      <c r="G863" s="430">
        <f t="shared" si="86"/>
        <v>300</v>
      </c>
      <c r="H863" s="460">
        <v>300</v>
      </c>
      <c r="I863" s="460">
        <v>0</v>
      </c>
      <c r="J863" s="460">
        <v>0</v>
      </c>
      <c r="K863" s="460">
        <v>0</v>
      </c>
      <c r="L863" s="460">
        <v>0</v>
      </c>
      <c r="M863" s="445">
        <f t="shared" si="83"/>
        <v>0</v>
      </c>
      <c r="N863" s="460">
        <v>0</v>
      </c>
      <c r="O863" s="445">
        <f t="shared" si="87"/>
        <v>0</v>
      </c>
      <c r="P863" s="444">
        <f t="shared" si="88"/>
        <v>0</v>
      </c>
      <c r="Q863" s="463"/>
      <c r="R863" s="453">
        <f t="shared" si="84"/>
        <v>900</v>
      </c>
    </row>
    <row r="864" ht="30" customHeight="1" spans="1:18">
      <c r="A864" s="426">
        <v>2110704</v>
      </c>
      <c r="B864" s="427"/>
      <c r="C864" s="427"/>
      <c r="D864" s="427" t="s">
        <v>190</v>
      </c>
      <c r="E864" s="429" t="s">
        <v>887</v>
      </c>
      <c r="F864" s="460">
        <f t="shared" si="85"/>
        <v>300</v>
      </c>
      <c r="G864" s="430">
        <f t="shared" si="86"/>
        <v>300</v>
      </c>
      <c r="H864" s="460">
        <v>300</v>
      </c>
      <c r="I864" s="460">
        <v>0</v>
      </c>
      <c r="J864" s="460">
        <v>0</v>
      </c>
      <c r="K864" s="460">
        <v>0</v>
      </c>
      <c r="L864" s="460">
        <v>0</v>
      </c>
      <c r="M864" s="445">
        <f t="shared" si="83"/>
        <v>0</v>
      </c>
      <c r="N864" s="460">
        <v>0</v>
      </c>
      <c r="O864" s="445">
        <f t="shared" si="87"/>
        <v>0</v>
      </c>
      <c r="P864" s="444">
        <f t="shared" si="88"/>
        <v>0</v>
      </c>
      <c r="Q864" s="463"/>
      <c r="R864" s="453">
        <f t="shared" si="84"/>
        <v>900</v>
      </c>
    </row>
    <row r="865" ht="30" hidden="1" customHeight="1" spans="1:18">
      <c r="A865" s="426">
        <v>2110799</v>
      </c>
      <c r="B865" s="427"/>
      <c r="C865" s="427"/>
      <c r="D865" s="427" t="s">
        <v>204</v>
      </c>
      <c r="E865" s="429" t="s">
        <v>888</v>
      </c>
      <c r="F865" s="460">
        <f t="shared" si="85"/>
        <v>0</v>
      </c>
      <c r="G865" s="430">
        <f t="shared" si="86"/>
        <v>0</v>
      </c>
      <c r="H865" s="460">
        <v>0</v>
      </c>
      <c r="I865" s="460">
        <v>0</v>
      </c>
      <c r="J865" s="460">
        <v>0</v>
      </c>
      <c r="K865" s="460">
        <v>0</v>
      </c>
      <c r="L865" s="460">
        <v>0</v>
      </c>
      <c r="M865" s="445">
        <f t="shared" si="83"/>
        <v>0</v>
      </c>
      <c r="N865" s="460">
        <v>0</v>
      </c>
      <c r="O865" s="445">
        <f t="shared" si="87"/>
        <v>0</v>
      </c>
      <c r="P865" s="444">
        <f t="shared" si="88"/>
        <v>0</v>
      </c>
      <c r="Q865" s="463"/>
      <c r="R865" s="453">
        <f t="shared" si="84"/>
        <v>0</v>
      </c>
    </row>
    <row r="866" ht="30" hidden="1" customHeight="1" spans="1:18">
      <c r="A866" s="426">
        <v>21108</v>
      </c>
      <c r="B866" s="427" t="s">
        <v>102</v>
      </c>
      <c r="C866" s="427" t="s">
        <v>198</v>
      </c>
      <c r="D866" s="428"/>
      <c r="E866" s="429" t="s">
        <v>889</v>
      </c>
      <c r="F866" s="460">
        <f t="shared" si="85"/>
        <v>0</v>
      </c>
      <c r="G866" s="430">
        <f t="shared" si="86"/>
        <v>0</v>
      </c>
      <c r="H866" s="460">
        <v>0</v>
      </c>
      <c r="I866" s="460">
        <v>0</v>
      </c>
      <c r="J866" s="460">
        <v>0</v>
      </c>
      <c r="K866" s="460">
        <v>0</v>
      </c>
      <c r="L866" s="460">
        <v>0</v>
      </c>
      <c r="M866" s="445">
        <f t="shared" si="83"/>
        <v>0</v>
      </c>
      <c r="N866" s="460">
        <v>0</v>
      </c>
      <c r="O866" s="445">
        <f t="shared" si="87"/>
        <v>0</v>
      </c>
      <c r="P866" s="444">
        <f t="shared" si="88"/>
        <v>0</v>
      </c>
      <c r="Q866" s="463"/>
      <c r="R866" s="453">
        <f t="shared" si="84"/>
        <v>0</v>
      </c>
    </row>
    <row r="867" ht="30" hidden="1" customHeight="1" spans="1:18">
      <c r="A867" s="426">
        <v>2110804</v>
      </c>
      <c r="B867" s="427"/>
      <c r="C867" s="427"/>
      <c r="D867" s="427" t="s">
        <v>190</v>
      </c>
      <c r="E867" s="429" t="s">
        <v>890</v>
      </c>
      <c r="F867" s="460">
        <f t="shared" si="85"/>
        <v>0</v>
      </c>
      <c r="G867" s="430">
        <f t="shared" si="86"/>
        <v>0</v>
      </c>
      <c r="H867" s="460">
        <v>0</v>
      </c>
      <c r="I867" s="460">
        <v>0</v>
      </c>
      <c r="J867" s="460">
        <v>0</v>
      </c>
      <c r="K867" s="460">
        <v>0</v>
      </c>
      <c r="L867" s="460">
        <v>0</v>
      </c>
      <c r="M867" s="445">
        <f t="shared" si="83"/>
        <v>0</v>
      </c>
      <c r="N867" s="460">
        <v>0</v>
      </c>
      <c r="O867" s="445">
        <f t="shared" si="87"/>
        <v>0</v>
      </c>
      <c r="P867" s="444">
        <f t="shared" si="88"/>
        <v>0</v>
      </c>
      <c r="Q867" s="463"/>
      <c r="R867" s="453">
        <f t="shared" si="84"/>
        <v>0</v>
      </c>
    </row>
    <row r="868" ht="30" hidden="1" customHeight="1" spans="1:18">
      <c r="A868" s="426">
        <v>2110899</v>
      </c>
      <c r="B868" s="427"/>
      <c r="C868" s="427"/>
      <c r="D868" s="427" t="s">
        <v>204</v>
      </c>
      <c r="E868" s="429" t="s">
        <v>891</v>
      </c>
      <c r="F868" s="460">
        <f t="shared" si="85"/>
        <v>0</v>
      </c>
      <c r="G868" s="430">
        <f t="shared" si="86"/>
        <v>0</v>
      </c>
      <c r="H868" s="460">
        <v>0</v>
      </c>
      <c r="I868" s="460">
        <v>0</v>
      </c>
      <c r="J868" s="460">
        <v>0</v>
      </c>
      <c r="K868" s="460">
        <v>0</v>
      </c>
      <c r="L868" s="460">
        <v>0</v>
      </c>
      <c r="M868" s="445">
        <f t="shared" si="83"/>
        <v>0</v>
      </c>
      <c r="N868" s="460">
        <v>0</v>
      </c>
      <c r="O868" s="445">
        <f t="shared" si="87"/>
        <v>0</v>
      </c>
      <c r="P868" s="444">
        <f t="shared" si="88"/>
        <v>0</v>
      </c>
      <c r="Q868" s="463"/>
      <c r="R868" s="453">
        <f t="shared" si="84"/>
        <v>0</v>
      </c>
    </row>
    <row r="869" ht="30" hidden="1" customHeight="1" spans="1:18">
      <c r="A869" s="426">
        <v>21109</v>
      </c>
      <c r="B869" s="427" t="s">
        <v>102</v>
      </c>
      <c r="C869" s="427" t="s">
        <v>200</v>
      </c>
      <c r="D869" s="428"/>
      <c r="E869" s="429" t="s">
        <v>892</v>
      </c>
      <c r="F869" s="460">
        <f t="shared" si="85"/>
        <v>0</v>
      </c>
      <c r="G869" s="430">
        <f t="shared" si="86"/>
        <v>0</v>
      </c>
      <c r="H869" s="460">
        <v>0</v>
      </c>
      <c r="I869" s="460">
        <v>0</v>
      </c>
      <c r="J869" s="460">
        <v>0</v>
      </c>
      <c r="K869" s="460">
        <v>0</v>
      </c>
      <c r="L869" s="460">
        <v>0</v>
      </c>
      <c r="M869" s="445">
        <f t="shared" si="83"/>
        <v>0</v>
      </c>
      <c r="N869" s="460">
        <v>0</v>
      </c>
      <c r="O869" s="445">
        <f t="shared" si="87"/>
        <v>0</v>
      </c>
      <c r="P869" s="444">
        <f t="shared" si="88"/>
        <v>0</v>
      </c>
      <c r="Q869" s="463"/>
      <c r="R869" s="453">
        <f t="shared" si="84"/>
        <v>0</v>
      </c>
    </row>
    <row r="870" ht="30" hidden="1" customHeight="1" spans="1:18">
      <c r="A870" s="426">
        <v>2110901</v>
      </c>
      <c r="B870" s="427"/>
      <c r="C870" s="427"/>
      <c r="D870" s="427" t="s">
        <v>183</v>
      </c>
      <c r="E870" s="429" t="s">
        <v>893</v>
      </c>
      <c r="F870" s="460">
        <f t="shared" si="85"/>
        <v>0</v>
      </c>
      <c r="G870" s="430">
        <f t="shared" si="86"/>
        <v>0</v>
      </c>
      <c r="H870" s="460">
        <v>0</v>
      </c>
      <c r="I870" s="460">
        <v>0</v>
      </c>
      <c r="J870" s="460">
        <v>0</v>
      </c>
      <c r="K870" s="460">
        <v>0</v>
      </c>
      <c r="L870" s="460">
        <v>0</v>
      </c>
      <c r="M870" s="445">
        <f t="shared" si="83"/>
        <v>0</v>
      </c>
      <c r="N870" s="460">
        <v>0</v>
      </c>
      <c r="O870" s="445">
        <f t="shared" si="87"/>
        <v>0</v>
      </c>
      <c r="P870" s="444">
        <f t="shared" si="88"/>
        <v>0</v>
      </c>
      <c r="Q870" s="463"/>
      <c r="R870" s="453">
        <f t="shared" si="84"/>
        <v>0</v>
      </c>
    </row>
    <row r="871" ht="30" customHeight="1" spans="1:18">
      <c r="A871" s="426">
        <v>21110</v>
      </c>
      <c r="B871" s="427" t="s">
        <v>102</v>
      </c>
      <c r="C871" s="427" t="s">
        <v>260</v>
      </c>
      <c r="D871" s="428"/>
      <c r="E871" s="429" t="s">
        <v>894</v>
      </c>
      <c r="F871" s="460">
        <f t="shared" si="85"/>
        <v>10347</v>
      </c>
      <c r="G871" s="430">
        <f t="shared" si="86"/>
        <v>10347</v>
      </c>
      <c r="H871" s="460">
        <v>10347</v>
      </c>
      <c r="I871" s="460">
        <v>0</v>
      </c>
      <c r="J871" s="460">
        <v>0</v>
      </c>
      <c r="K871" s="460">
        <v>0</v>
      </c>
      <c r="L871" s="460">
        <v>2400</v>
      </c>
      <c r="M871" s="445">
        <f t="shared" si="83"/>
        <v>0.231951290229052</v>
      </c>
      <c r="N871" s="460">
        <v>4656</v>
      </c>
      <c r="O871" s="445">
        <f t="shared" si="87"/>
        <v>0.515463917525773</v>
      </c>
      <c r="P871" s="444">
        <f t="shared" si="88"/>
        <v>-2256</v>
      </c>
      <c r="Q871" s="463"/>
      <c r="R871" s="453">
        <f t="shared" si="84"/>
        <v>35841.7474152078</v>
      </c>
    </row>
    <row r="872" ht="30" customHeight="1" spans="1:18">
      <c r="A872" s="426">
        <v>2111001</v>
      </c>
      <c r="B872" s="427"/>
      <c r="C872" s="427"/>
      <c r="D872" s="427" t="s">
        <v>183</v>
      </c>
      <c r="E872" s="429" t="s">
        <v>895</v>
      </c>
      <c r="F872" s="460">
        <f t="shared" si="85"/>
        <v>10347</v>
      </c>
      <c r="G872" s="430">
        <f t="shared" si="86"/>
        <v>10347</v>
      </c>
      <c r="H872" s="460">
        <v>10347</v>
      </c>
      <c r="I872" s="460">
        <v>0</v>
      </c>
      <c r="J872" s="460">
        <v>0</v>
      </c>
      <c r="K872" s="460">
        <v>0</v>
      </c>
      <c r="L872" s="460">
        <v>2400</v>
      </c>
      <c r="M872" s="445">
        <f t="shared" si="83"/>
        <v>0.231951290229052</v>
      </c>
      <c r="N872" s="460">
        <v>4656</v>
      </c>
      <c r="O872" s="445">
        <f t="shared" si="87"/>
        <v>0.515463917525773</v>
      </c>
      <c r="P872" s="444">
        <f t="shared" si="88"/>
        <v>-2256</v>
      </c>
      <c r="Q872" s="463"/>
      <c r="R872" s="453">
        <f t="shared" si="84"/>
        <v>35841.7474152078</v>
      </c>
    </row>
    <row r="873" ht="30" customHeight="1" spans="1:18">
      <c r="A873" s="426">
        <v>21111</v>
      </c>
      <c r="B873" s="427" t="s">
        <v>102</v>
      </c>
      <c r="C873" s="427" t="s">
        <v>269</v>
      </c>
      <c r="D873" s="428"/>
      <c r="E873" s="429" t="s">
        <v>896</v>
      </c>
      <c r="F873" s="460">
        <f t="shared" si="85"/>
        <v>0</v>
      </c>
      <c r="G873" s="430">
        <f t="shared" si="86"/>
        <v>0</v>
      </c>
      <c r="H873" s="460">
        <v>0</v>
      </c>
      <c r="I873" s="460">
        <v>0</v>
      </c>
      <c r="J873" s="460">
        <v>0</v>
      </c>
      <c r="K873" s="460">
        <v>0</v>
      </c>
      <c r="L873" s="460">
        <v>157</v>
      </c>
      <c r="M873" s="445">
        <f t="shared" si="83"/>
        <v>0</v>
      </c>
      <c r="N873" s="460">
        <v>324</v>
      </c>
      <c r="O873" s="445">
        <f t="shared" si="87"/>
        <v>0.484567901234568</v>
      </c>
      <c r="P873" s="444">
        <f t="shared" si="88"/>
        <v>-167</v>
      </c>
      <c r="Q873" s="463"/>
      <c r="R873" s="453">
        <f t="shared" si="84"/>
        <v>314.484567901235</v>
      </c>
    </row>
    <row r="874" ht="30" hidden="1" customHeight="1" spans="1:18">
      <c r="A874" s="426">
        <v>2111101</v>
      </c>
      <c r="B874" s="427"/>
      <c r="C874" s="427"/>
      <c r="D874" s="427" t="s">
        <v>183</v>
      </c>
      <c r="E874" s="429" t="s">
        <v>897</v>
      </c>
      <c r="F874" s="460">
        <f t="shared" si="85"/>
        <v>0</v>
      </c>
      <c r="G874" s="430">
        <f t="shared" si="86"/>
        <v>0</v>
      </c>
      <c r="H874" s="460">
        <v>0</v>
      </c>
      <c r="I874" s="460">
        <v>0</v>
      </c>
      <c r="J874" s="460">
        <v>0</v>
      </c>
      <c r="K874" s="460">
        <v>0</v>
      </c>
      <c r="L874" s="460">
        <v>0</v>
      </c>
      <c r="M874" s="445">
        <f t="shared" si="83"/>
        <v>0</v>
      </c>
      <c r="N874" s="460">
        <v>0</v>
      </c>
      <c r="O874" s="445">
        <f t="shared" si="87"/>
        <v>0</v>
      </c>
      <c r="P874" s="444">
        <f t="shared" si="88"/>
        <v>0</v>
      </c>
      <c r="Q874" s="463"/>
      <c r="R874" s="453">
        <f t="shared" si="84"/>
        <v>0</v>
      </c>
    </row>
    <row r="875" ht="30" hidden="1" customHeight="1" spans="1:18">
      <c r="A875" s="426">
        <v>2111102</v>
      </c>
      <c r="B875" s="427"/>
      <c r="C875" s="427"/>
      <c r="D875" s="427" t="s">
        <v>186</v>
      </c>
      <c r="E875" s="429" t="s">
        <v>898</v>
      </c>
      <c r="F875" s="460">
        <f t="shared" si="85"/>
        <v>0</v>
      </c>
      <c r="G875" s="430">
        <f t="shared" si="86"/>
        <v>0</v>
      </c>
      <c r="H875" s="460">
        <v>0</v>
      </c>
      <c r="I875" s="460">
        <v>0</v>
      </c>
      <c r="J875" s="460">
        <v>0</v>
      </c>
      <c r="K875" s="460">
        <v>0</v>
      </c>
      <c r="L875" s="460">
        <v>0</v>
      </c>
      <c r="M875" s="445">
        <f t="shared" si="83"/>
        <v>0</v>
      </c>
      <c r="N875" s="460">
        <v>265</v>
      </c>
      <c r="O875" s="445">
        <f t="shared" si="87"/>
        <v>0</v>
      </c>
      <c r="P875" s="444">
        <f t="shared" si="88"/>
        <v>-265</v>
      </c>
      <c r="Q875" s="463"/>
      <c r="R875" s="453">
        <f t="shared" si="84"/>
        <v>0</v>
      </c>
    </row>
    <row r="876" ht="30" customHeight="1" spans="1:18">
      <c r="A876" s="426">
        <v>2111103</v>
      </c>
      <c r="B876" s="427"/>
      <c r="C876" s="427"/>
      <c r="D876" s="427" t="s">
        <v>188</v>
      </c>
      <c r="E876" s="429" t="s">
        <v>899</v>
      </c>
      <c r="F876" s="460">
        <f t="shared" si="85"/>
        <v>0</v>
      </c>
      <c r="G876" s="430">
        <f t="shared" si="86"/>
        <v>0</v>
      </c>
      <c r="H876" s="460">
        <v>0</v>
      </c>
      <c r="I876" s="460">
        <v>0</v>
      </c>
      <c r="J876" s="460">
        <v>0</v>
      </c>
      <c r="K876" s="460">
        <v>0</v>
      </c>
      <c r="L876" s="460">
        <v>157</v>
      </c>
      <c r="M876" s="445">
        <f t="shared" si="83"/>
        <v>0</v>
      </c>
      <c r="N876" s="460">
        <v>59</v>
      </c>
      <c r="O876" s="445">
        <f t="shared" si="87"/>
        <v>2.66101694915254</v>
      </c>
      <c r="P876" s="444">
        <f t="shared" si="88"/>
        <v>98</v>
      </c>
      <c r="Q876" s="463"/>
      <c r="R876" s="453">
        <f t="shared" si="84"/>
        <v>316.661016949153</v>
      </c>
    </row>
    <row r="877" ht="30" hidden="1" customHeight="1" spans="1:18">
      <c r="A877" s="426">
        <v>2111104</v>
      </c>
      <c r="B877" s="427"/>
      <c r="C877" s="427"/>
      <c r="D877" s="427" t="s">
        <v>190</v>
      </c>
      <c r="E877" s="429" t="s">
        <v>900</v>
      </c>
      <c r="F877" s="460">
        <f t="shared" si="85"/>
        <v>0</v>
      </c>
      <c r="G877" s="430">
        <f t="shared" si="86"/>
        <v>0</v>
      </c>
      <c r="H877" s="460">
        <v>0</v>
      </c>
      <c r="I877" s="460">
        <v>0</v>
      </c>
      <c r="J877" s="460">
        <v>0</v>
      </c>
      <c r="K877" s="460">
        <v>0</v>
      </c>
      <c r="L877" s="460">
        <v>0</v>
      </c>
      <c r="M877" s="445">
        <f t="shared" si="83"/>
        <v>0</v>
      </c>
      <c r="N877" s="460">
        <v>0</v>
      </c>
      <c r="O877" s="445">
        <f t="shared" si="87"/>
        <v>0</v>
      </c>
      <c r="P877" s="444">
        <f t="shared" si="88"/>
        <v>0</v>
      </c>
      <c r="Q877" s="463"/>
      <c r="R877" s="453">
        <f t="shared" si="84"/>
        <v>0</v>
      </c>
    </row>
    <row r="878" ht="30" hidden="1" customHeight="1" spans="1:18">
      <c r="A878" s="426">
        <v>2111199</v>
      </c>
      <c r="B878" s="427"/>
      <c r="C878" s="427"/>
      <c r="D878" s="427" t="s">
        <v>204</v>
      </c>
      <c r="E878" s="429" t="s">
        <v>901</v>
      </c>
      <c r="F878" s="460">
        <f t="shared" si="85"/>
        <v>0</v>
      </c>
      <c r="G878" s="430">
        <f t="shared" si="86"/>
        <v>0</v>
      </c>
      <c r="H878" s="460">
        <v>0</v>
      </c>
      <c r="I878" s="460">
        <v>0</v>
      </c>
      <c r="J878" s="460">
        <v>0</v>
      </c>
      <c r="K878" s="460">
        <v>0</v>
      </c>
      <c r="L878" s="460">
        <v>0</v>
      </c>
      <c r="M878" s="445">
        <f t="shared" si="83"/>
        <v>0</v>
      </c>
      <c r="N878" s="460">
        <v>0</v>
      </c>
      <c r="O878" s="445">
        <f t="shared" si="87"/>
        <v>0</v>
      </c>
      <c r="P878" s="444">
        <f t="shared" si="88"/>
        <v>0</v>
      </c>
      <c r="Q878" s="463"/>
      <c r="R878" s="453">
        <f t="shared" si="84"/>
        <v>0</v>
      </c>
    </row>
    <row r="879" ht="30" customHeight="1" spans="1:18">
      <c r="A879" s="426">
        <v>21112</v>
      </c>
      <c r="B879" s="427" t="s">
        <v>102</v>
      </c>
      <c r="C879" s="427" t="s">
        <v>271</v>
      </c>
      <c r="D879" s="428"/>
      <c r="E879" s="429" t="s">
        <v>902</v>
      </c>
      <c r="F879" s="460">
        <f t="shared" si="85"/>
        <v>0</v>
      </c>
      <c r="G879" s="430">
        <f t="shared" si="86"/>
        <v>0</v>
      </c>
      <c r="H879" s="460">
        <v>0</v>
      </c>
      <c r="I879" s="460">
        <v>0</v>
      </c>
      <c r="J879" s="460">
        <v>0</v>
      </c>
      <c r="K879" s="460">
        <v>0</v>
      </c>
      <c r="L879" s="460">
        <v>9305</v>
      </c>
      <c r="M879" s="445">
        <f t="shared" si="83"/>
        <v>0</v>
      </c>
      <c r="N879" s="460">
        <v>4668</v>
      </c>
      <c r="O879" s="445">
        <f t="shared" si="87"/>
        <v>1.99335904027421</v>
      </c>
      <c r="P879" s="444">
        <f t="shared" si="88"/>
        <v>4637</v>
      </c>
      <c r="Q879" s="463"/>
      <c r="R879" s="453">
        <f t="shared" si="84"/>
        <v>18611.9933590403</v>
      </c>
    </row>
    <row r="880" ht="30" customHeight="1" spans="1:18">
      <c r="A880" s="426">
        <v>2111201</v>
      </c>
      <c r="B880" s="427"/>
      <c r="C880" s="427"/>
      <c r="D880" s="427" t="s">
        <v>183</v>
      </c>
      <c r="E880" s="429" t="s">
        <v>903</v>
      </c>
      <c r="F880" s="460">
        <f t="shared" si="85"/>
        <v>0</v>
      </c>
      <c r="G880" s="430">
        <f t="shared" si="86"/>
        <v>0</v>
      </c>
      <c r="H880" s="460">
        <v>0</v>
      </c>
      <c r="I880" s="460">
        <v>0</v>
      </c>
      <c r="J880" s="460">
        <v>0</v>
      </c>
      <c r="K880" s="460">
        <v>0</v>
      </c>
      <c r="L880" s="460">
        <v>9305</v>
      </c>
      <c r="M880" s="445">
        <f t="shared" si="83"/>
        <v>0</v>
      </c>
      <c r="N880" s="460">
        <v>4668</v>
      </c>
      <c r="O880" s="445">
        <f t="shared" si="87"/>
        <v>1.99335904027421</v>
      </c>
      <c r="P880" s="444">
        <f t="shared" si="88"/>
        <v>4637</v>
      </c>
      <c r="Q880" s="463"/>
      <c r="R880" s="453">
        <f t="shared" si="84"/>
        <v>18611.9933590403</v>
      </c>
    </row>
    <row r="881" ht="30" hidden="1" customHeight="1" spans="1:18">
      <c r="A881" s="426">
        <v>21113</v>
      </c>
      <c r="B881" s="427" t="s">
        <v>102</v>
      </c>
      <c r="C881" s="427" t="s">
        <v>279</v>
      </c>
      <c r="D881" s="428"/>
      <c r="E881" s="429" t="s">
        <v>904</v>
      </c>
      <c r="F881" s="460">
        <f t="shared" si="85"/>
        <v>0</v>
      </c>
      <c r="G881" s="430">
        <f t="shared" si="86"/>
        <v>0</v>
      </c>
      <c r="H881" s="460">
        <v>0</v>
      </c>
      <c r="I881" s="460">
        <v>0</v>
      </c>
      <c r="J881" s="460">
        <v>0</v>
      </c>
      <c r="K881" s="460">
        <v>0</v>
      </c>
      <c r="L881" s="460">
        <v>0</v>
      </c>
      <c r="M881" s="445">
        <f t="shared" si="83"/>
        <v>0</v>
      </c>
      <c r="N881" s="460">
        <v>0</v>
      </c>
      <c r="O881" s="445">
        <f t="shared" si="87"/>
        <v>0</v>
      </c>
      <c r="P881" s="444">
        <f t="shared" si="88"/>
        <v>0</v>
      </c>
      <c r="Q881" s="463"/>
      <c r="R881" s="453">
        <f t="shared" si="84"/>
        <v>0</v>
      </c>
    </row>
    <row r="882" ht="30" hidden="1" customHeight="1" spans="1:18">
      <c r="A882" s="426">
        <v>2111301</v>
      </c>
      <c r="B882" s="427"/>
      <c r="C882" s="427"/>
      <c r="D882" s="427" t="s">
        <v>183</v>
      </c>
      <c r="E882" s="429" t="s">
        <v>905</v>
      </c>
      <c r="F882" s="460">
        <f t="shared" si="85"/>
        <v>0</v>
      </c>
      <c r="G882" s="430">
        <f t="shared" si="86"/>
        <v>0</v>
      </c>
      <c r="H882" s="460">
        <v>0</v>
      </c>
      <c r="I882" s="460">
        <v>0</v>
      </c>
      <c r="J882" s="460">
        <v>0</v>
      </c>
      <c r="K882" s="460">
        <v>0</v>
      </c>
      <c r="L882" s="460">
        <v>0</v>
      </c>
      <c r="M882" s="445">
        <f t="shared" si="83"/>
        <v>0</v>
      </c>
      <c r="N882" s="460">
        <v>0</v>
      </c>
      <c r="O882" s="445">
        <f t="shared" si="87"/>
        <v>0</v>
      </c>
      <c r="P882" s="444">
        <f t="shared" si="88"/>
        <v>0</v>
      </c>
      <c r="Q882" s="463"/>
      <c r="R882" s="453">
        <f t="shared" si="84"/>
        <v>0</v>
      </c>
    </row>
    <row r="883" ht="30" customHeight="1" spans="1:18">
      <c r="A883" s="426">
        <v>21114</v>
      </c>
      <c r="B883" s="427" t="s">
        <v>102</v>
      </c>
      <c r="C883" s="427" t="s">
        <v>287</v>
      </c>
      <c r="D883" s="428"/>
      <c r="E883" s="429" t="s">
        <v>906</v>
      </c>
      <c r="F883" s="460">
        <f t="shared" si="85"/>
        <v>4417.4</v>
      </c>
      <c r="G883" s="430">
        <f t="shared" si="86"/>
        <v>4417.4</v>
      </c>
      <c r="H883" s="460">
        <v>4417.4</v>
      </c>
      <c r="I883" s="460">
        <v>0</v>
      </c>
      <c r="J883" s="460">
        <v>0</v>
      </c>
      <c r="K883" s="460">
        <v>0</v>
      </c>
      <c r="L883" s="460">
        <v>2838</v>
      </c>
      <c r="M883" s="445">
        <f t="shared" si="83"/>
        <v>0.64245936523747</v>
      </c>
      <c r="N883" s="460">
        <v>1154</v>
      </c>
      <c r="O883" s="445">
        <f t="shared" si="87"/>
        <v>2.45927209705373</v>
      </c>
      <c r="P883" s="444">
        <f t="shared" si="88"/>
        <v>1684</v>
      </c>
      <c r="Q883" s="463"/>
      <c r="R883" s="453">
        <f t="shared" si="84"/>
        <v>18931.3017314623</v>
      </c>
    </row>
    <row r="884" ht="30" customHeight="1" spans="1:18">
      <c r="A884" s="426">
        <v>2111401</v>
      </c>
      <c r="B884" s="427"/>
      <c r="C884" s="427"/>
      <c r="D884" s="427" t="s">
        <v>183</v>
      </c>
      <c r="E884" s="429" t="s">
        <v>185</v>
      </c>
      <c r="F884" s="460">
        <f t="shared" si="85"/>
        <v>912.67</v>
      </c>
      <c r="G884" s="430">
        <f t="shared" si="86"/>
        <v>912.67</v>
      </c>
      <c r="H884" s="460">
        <v>912.67</v>
      </c>
      <c r="I884" s="460">
        <v>0</v>
      </c>
      <c r="J884" s="460">
        <v>0</v>
      </c>
      <c r="K884" s="460">
        <v>0</v>
      </c>
      <c r="L884" s="460">
        <v>729</v>
      </c>
      <c r="M884" s="445">
        <f t="shared" si="83"/>
        <v>0.798755300382395</v>
      </c>
      <c r="N884" s="460">
        <v>694</v>
      </c>
      <c r="O884" s="445">
        <f t="shared" si="87"/>
        <v>1.05043227665706</v>
      </c>
      <c r="P884" s="444">
        <f t="shared" si="88"/>
        <v>35</v>
      </c>
      <c r="Q884" s="463"/>
      <c r="R884" s="453">
        <f t="shared" si="84"/>
        <v>4197.85918757704</v>
      </c>
    </row>
    <row r="885" ht="30" customHeight="1" spans="1:18">
      <c r="A885" s="426">
        <v>2111402</v>
      </c>
      <c r="B885" s="427"/>
      <c r="C885" s="427"/>
      <c r="D885" s="427" t="s">
        <v>186</v>
      </c>
      <c r="E885" s="429" t="s">
        <v>187</v>
      </c>
      <c r="F885" s="460">
        <f t="shared" si="85"/>
        <v>24</v>
      </c>
      <c r="G885" s="430">
        <f t="shared" si="86"/>
        <v>24</v>
      </c>
      <c r="H885" s="460">
        <v>24</v>
      </c>
      <c r="I885" s="460">
        <v>0</v>
      </c>
      <c r="J885" s="460">
        <v>0</v>
      </c>
      <c r="K885" s="460">
        <v>0</v>
      </c>
      <c r="L885" s="460">
        <v>24</v>
      </c>
      <c r="M885" s="445">
        <f t="shared" si="83"/>
        <v>1</v>
      </c>
      <c r="N885" s="460">
        <v>32</v>
      </c>
      <c r="O885" s="445">
        <f t="shared" si="87"/>
        <v>0.75</v>
      </c>
      <c r="P885" s="444">
        <f t="shared" si="88"/>
        <v>-8</v>
      </c>
      <c r="Q885" s="463"/>
      <c r="R885" s="453">
        <f t="shared" si="84"/>
        <v>121.75</v>
      </c>
    </row>
    <row r="886" ht="30" hidden="1" customHeight="1" spans="1:18">
      <c r="A886" s="426">
        <v>2111403</v>
      </c>
      <c r="B886" s="427"/>
      <c r="C886" s="427"/>
      <c r="D886" s="427" t="s">
        <v>188</v>
      </c>
      <c r="E886" s="429" t="s">
        <v>189</v>
      </c>
      <c r="F886" s="460">
        <f t="shared" si="85"/>
        <v>0</v>
      </c>
      <c r="G886" s="430">
        <f t="shared" si="86"/>
        <v>0</v>
      </c>
      <c r="H886" s="460">
        <v>0</v>
      </c>
      <c r="I886" s="460">
        <v>0</v>
      </c>
      <c r="J886" s="460">
        <v>0</v>
      </c>
      <c r="K886" s="460">
        <v>0</v>
      </c>
      <c r="L886" s="460">
        <v>0</v>
      </c>
      <c r="M886" s="445">
        <f t="shared" si="83"/>
        <v>0</v>
      </c>
      <c r="N886" s="460">
        <v>0</v>
      </c>
      <c r="O886" s="445">
        <f t="shared" si="87"/>
        <v>0</v>
      </c>
      <c r="P886" s="444">
        <f t="shared" si="88"/>
        <v>0</v>
      </c>
      <c r="Q886" s="463"/>
      <c r="R886" s="453">
        <f t="shared" si="84"/>
        <v>0</v>
      </c>
    </row>
    <row r="887" ht="30" hidden="1" customHeight="1" spans="1:18">
      <c r="A887" s="426">
        <v>2111404</v>
      </c>
      <c r="B887" s="427"/>
      <c r="C887" s="427"/>
      <c r="D887" s="427" t="s">
        <v>190</v>
      </c>
      <c r="E887" s="429" t="s">
        <v>907</v>
      </c>
      <c r="F887" s="460">
        <f t="shared" si="85"/>
        <v>0</v>
      </c>
      <c r="G887" s="430">
        <f t="shared" si="86"/>
        <v>0</v>
      </c>
      <c r="H887" s="460">
        <v>0</v>
      </c>
      <c r="I887" s="460">
        <v>0</v>
      </c>
      <c r="J887" s="460">
        <v>0</v>
      </c>
      <c r="K887" s="460">
        <v>0</v>
      </c>
      <c r="L887" s="460">
        <v>0</v>
      </c>
      <c r="M887" s="445">
        <f t="shared" si="83"/>
        <v>0</v>
      </c>
      <c r="N887" s="460">
        <v>0</v>
      </c>
      <c r="O887" s="445">
        <f t="shared" si="87"/>
        <v>0</v>
      </c>
      <c r="P887" s="444">
        <f t="shared" si="88"/>
        <v>0</v>
      </c>
      <c r="Q887" s="463"/>
      <c r="R887" s="453">
        <f t="shared" si="84"/>
        <v>0</v>
      </c>
    </row>
    <row r="888" ht="30" hidden="1" customHeight="1" spans="1:18">
      <c r="A888" s="426">
        <v>2111405</v>
      </c>
      <c r="B888" s="427"/>
      <c r="C888" s="427"/>
      <c r="D888" s="427" t="s">
        <v>192</v>
      </c>
      <c r="E888" s="429" t="s">
        <v>908</v>
      </c>
      <c r="F888" s="460">
        <f t="shared" si="85"/>
        <v>0</v>
      </c>
      <c r="G888" s="430">
        <f t="shared" si="86"/>
        <v>0</v>
      </c>
      <c r="H888" s="460">
        <v>0</v>
      </c>
      <c r="I888" s="460">
        <v>0</v>
      </c>
      <c r="J888" s="460">
        <v>0</v>
      </c>
      <c r="K888" s="460">
        <v>0</v>
      </c>
      <c r="L888" s="460">
        <v>0</v>
      </c>
      <c r="M888" s="445">
        <f t="shared" si="83"/>
        <v>0</v>
      </c>
      <c r="N888" s="460">
        <v>0</v>
      </c>
      <c r="O888" s="445">
        <f t="shared" si="87"/>
        <v>0</v>
      </c>
      <c r="P888" s="444">
        <f t="shared" si="88"/>
        <v>0</v>
      </c>
      <c r="Q888" s="463"/>
      <c r="R888" s="453">
        <f t="shared" si="84"/>
        <v>0</v>
      </c>
    </row>
    <row r="889" ht="30" hidden="1" customHeight="1" spans="1:18">
      <c r="A889" s="426">
        <v>2111406</v>
      </c>
      <c r="B889" s="427"/>
      <c r="C889" s="427"/>
      <c r="D889" s="427" t="s">
        <v>194</v>
      </c>
      <c r="E889" s="429" t="s">
        <v>909</v>
      </c>
      <c r="F889" s="460">
        <f t="shared" si="85"/>
        <v>0</v>
      </c>
      <c r="G889" s="430">
        <f t="shared" si="86"/>
        <v>0</v>
      </c>
      <c r="H889" s="460">
        <v>0</v>
      </c>
      <c r="I889" s="460">
        <v>0</v>
      </c>
      <c r="J889" s="460">
        <v>0</v>
      </c>
      <c r="K889" s="460">
        <v>0</v>
      </c>
      <c r="L889" s="460">
        <v>0</v>
      </c>
      <c r="M889" s="445">
        <f t="shared" si="83"/>
        <v>0</v>
      </c>
      <c r="N889" s="460">
        <v>0</v>
      </c>
      <c r="O889" s="445">
        <f t="shared" si="87"/>
        <v>0</v>
      </c>
      <c r="P889" s="444">
        <f t="shared" si="88"/>
        <v>0</v>
      </c>
      <c r="Q889" s="463"/>
      <c r="R889" s="453">
        <f t="shared" si="84"/>
        <v>0</v>
      </c>
    </row>
    <row r="890" ht="30" hidden="1" customHeight="1" spans="1:18">
      <c r="A890" s="426">
        <v>2111407</v>
      </c>
      <c r="B890" s="427"/>
      <c r="C890" s="427"/>
      <c r="D890" s="427" t="s">
        <v>196</v>
      </c>
      <c r="E890" s="429" t="s">
        <v>910</v>
      </c>
      <c r="F890" s="460">
        <f t="shared" si="85"/>
        <v>0</v>
      </c>
      <c r="G890" s="430">
        <f t="shared" si="86"/>
        <v>0</v>
      </c>
      <c r="H890" s="460">
        <v>0</v>
      </c>
      <c r="I890" s="460">
        <v>0</v>
      </c>
      <c r="J890" s="460">
        <v>0</v>
      </c>
      <c r="K890" s="460">
        <v>0</v>
      </c>
      <c r="L890" s="460">
        <v>0</v>
      </c>
      <c r="M890" s="445">
        <f t="shared" si="83"/>
        <v>0</v>
      </c>
      <c r="N890" s="460">
        <v>0</v>
      </c>
      <c r="O890" s="445">
        <f t="shared" si="87"/>
        <v>0</v>
      </c>
      <c r="P890" s="444">
        <f t="shared" si="88"/>
        <v>0</v>
      </c>
      <c r="Q890" s="463"/>
      <c r="R890" s="453">
        <f t="shared" si="84"/>
        <v>0</v>
      </c>
    </row>
    <row r="891" ht="30" hidden="1" customHeight="1" spans="1:18">
      <c r="A891" s="426">
        <v>2111408</v>
      </c>
      <c r="B891" s="427"/>
      <c r="C891" s="427"/>
      <c r="D891" s="427" t="s">
        <v>198</v>
      </c>
      <c r="E891" s="429" t="s">
        <v>911</v>
      </c>
      <c r="F891" s="460">
        <f t="shared" si="85"/>
        <v>0</v>
      </c>
      <c r="G891" s="430">
        <f t="shared" si="86"/>
        <v>0</v>
      </c>
      <c r="H891" s="460">
        <v>0</v>
      </c>
      <c r="I891" s="460">
        <v>0</v>
      </c>
      <c r="J891" s="460">
        <v>0</v>
      </c>
      <c r="K891" s="460">
        <v>0</v>
      </c>
      <c r="L891" s="460">
        <v>0</v>
      </c>
      <c r="M891" s="445">
        <f t="shared" si="83"/>
        <v>0</v>
      </c>
      <c r="N891" s="460">
        <v>0</v>
      </c>
      <c r="O891" s="445">
        <f t="shared" si="87"/>
        <v>0</v>
      </c>
      <c r="P891" s="444">
        <f t="shared" si="88"/>
        <v>0</v>
      </c>
      <c r="Q891" s="463"/>
      <c r="R891" s="453">
        <f t="shared" si="84"/>
        <v>0</v>
      </c>
    </row>
    <row r="892" ht="30" hidden="1" customHeight="1" spans="1:18">
      <c r="A892" s="426">
        <v>2111409</v>
      </c>
      <c r="B892" s="427"/>
      <c r="C892" s="427"/>
      <c r="D892" s="427" t="s">
        <v>200</v>
      </c>
      <c r="E892" s="429" t="s">
        <v>912</v>
      </c>
      <c r="F892" s="460">
        <f t="shared" si="85"/>
        <v>0</v>
      </c>
      <c r="G892" s="430">
        <f t="shared" si="86"/>
        <v>0</v>
      </c>
      <c r="H892" s="460">
        <v>0</v>
      </c>
      <c r="I892" s="460">
        <v>0</v>
      </c>
      <c r="J892" s="460">
        <v>0</v>
      </c>
      <c r="K892" s="460">
        <v>0</v>
      </c>
      <c r="L892" s="460">
        <v>0</v>
      </c>
      <c r="M892" s="445">
        <f t="shared" si="83"/>
        <v>0</v>
      </c>
      <c r="N892" s="460">
        <v>0</v>
      </c>
      <c r="O892" s="445">
        <f t="shared" si="87"/>
        <v>0</v>
      </c>
      <c r="P892" s="444">
        <f t="shared" si="88"/>
        <v>0</v>
      </c>
      <c r="Q892" s="463"/>
      <c r="R892" s="453">
        <f t="shared" si="84"/>
        <v>0</v>
      </c>
    </row>
    <row r="893" ht="30" hidden="1" customHeight="1" spans="1:18">
      <c r="A893" s="426">
        <v>2111410</v>
      </c>
      <c r="B893" s="427"/>
      <c r="C893" s="427"/>
      <c r="D893" s="427" t="s">
        <v>260</v>
      </c>
      <c r="E893" s="429" t="s">
        <v>913</v>
      </c>
      <c r="F893" s="460">
        <f t="shared" si="85"/>
        <v>0</v>
      </c>
      <c r="G893" s="430">
        <f t="shared" si="86"/>
        <v>0</v>
      </c>
      <c r="H893" s="460">
        <v>0</v>
      </c>
      <c r="I893" s="460">
        <v>0</v>
      </c>
      <c r="J893" s="460">
        <v>0</v>
      </c>
      <c r="K893" s="460">
        <v>0</v>
      </c>
      <c r="L893" s="460">
        <v>0</v>
      </c>
      <c r="M893" s="445">
        <f t="shared" si="83"/>
        <v>0</v>
      </c>
      <c r="N893" s="460">
        <v>0</v>
      </c>
      <c r="O893" s="445">
        <f t="shared" si="87"/>
        <v>0</v>
      </c>
      <c r="P893" s="444">
        <f t="shared" si="88"/>
        <v>0</v>
      </c>
      <c r="Q893" s="463"/>
      <c r="R893" s="453">
        <f t="shared" si="84"/>
        <v>0</v>
      </c>
    </row>
    <row r="894" ht="30" hidden="1" customHeight="1" spans="1:18">
      <c r="A894" s="426">
        <v>2111411</v>
      </c>
      <c r="B894" s="427"/>
      <c r="C894" s="427"/>
      <c r="D894" s="427" t="s">
        <v>269</v>
      </c>
      <c r="E894" s="429" t="s">
        <v>238</v>
      </c>
      <c r="F894" s="460">
        <f t="shared" si="85"/>
        <v>0</v>
      </c>
      <c r="G894" s="430">
        <f t="shared" si="86"/>
        <v>0</v>
      </c>
      <c r="H894" s="460">
        <v>0</v>
      </c>
      <c r="I894" s="460">
        <v>0</v>
      </c>
      <c r="J894" s="460">
        <v>0</v>
      </c>
      <c r="K894" s="460">
        <v>0</v>
      </c>
      <c r="L894" s="460">
        <v>0</v>
      </c>
      <c r="M894" s="445">
        <f t="shared" si="83"/>
        <v>0</v>
      </c>
      <c r="N894" s="460">
        <v>0</v>
      </c>
      <c r="O894" s="445">
        <f t="shared" si="87"/>
        <v>0</v>
      </c>
      <c r="P894" s="444">
        <f t="shared" si="88"/>
        <v>0</v>
      </c>
      <c r="Q894" s="463"/>
      <c r="R894" s="453">
        <f t="shared" si="84"/>
        <v>0</v>
      </c>
    </row>
    <row r="895" ht="30" customHeight="1" spans="1:18">
      <c r="A895" s="426">
        <v>2111413</v>
      </c>
      <c r="B895" s="427"/>
      <c r="C895" s="427"/>
      <c r="D895" s="427" t="s">
        <v>279</v>
      </c>
      <c r="E895" s="429" t="s">
        <v>914</v>
      </c>
      <c r="F895" s="460">
        <f t="shared" si="85"/>
        <v>3000</v>
      </c>
      <c r="G895" s="430">
        <f t="shared" si="86"/>
        <v>3000</v>
      </c>
      <c r="H895" s="460">
        <v>3000</v>
      </c>
      <c r="I895" s="460">
        <v>0</v>
      </c>
      <c r="J895" s="460">
        <v>0</v>
      </c>
      <c r="K895" s="460">
        <v>0</v>
      </c>
      <c r="L895" s="460">
        <v>1628</v>
      </c>
      <c r="M895" s="445">
        <f t="shared" si="83"/>
        <v>0.542666666666667</v>
      </c>
      <c r="N895" s="460">
        <v>0</v>
      </c>
      <c r="O895" s="445">
        <f t="shared" si="87"/>
        <v>0</v>
      </c>
      <c r="P895" s="444">
        <f t="shared" si="88"/>
        <v>1628</v>
      </c>
      <c r="Q895" s="463"/>
      <c r="R895" s="453">
        <f t="shared" si="84"/>
        <v>12256.5426666667</v>
      </c>
    </row>
    <row r="896" ht="30" hidden="1" customHeight="1" spans="1:18">
      <c r="A896" s="426">
        <v>2111450</v>
      </c>
      <c r="B896" s="427"/>
      <c r="C896" s="427"/>
      <c r="D896" s="427" t="s">
        <v>202</v>
      </c>
      <c r="E896" s="429" t="s">
        <v>203</v>
      </c>
      <c r="F896" s="460">
        <f t="shared" si="85"/>
        <v>0</v>
      </c>
      <c r="G896" s="430">
        <f t="shared" si="86"/>
        <v>0</v>
      </c>
      <c r="H896" s="460">
        <v>0</v>
      </c>
      <c r="I896" s="460">
        <v>0</v>
      </c>
      <c r="J896" s="460">
        <v>0</v>
      </c>
      <c r="K896" s="460">
        <v>0</v>
      </c>
      <c r="L896" s="460">
        <v>0</v>
      </c>
      <c r="M896" s="445">
        <f t="shared" si="83"/>
        <v>0</v>
      </c>
      <c r="N896" s="460">
        <v>0</v>
      </c>
      <c r="O896" s="445">
        <f t="shared" si="87"/>
        <v>0</v>
      </c>
      <c r="P896" s="444">
        <f t="shared" si="88"/>
        <v>0</v>
      </c>
      <c r="Q896" s="463"/>
      <c r="R896" s="453">
        <f t="shared" si="84"/>
        <v>0</v>
      </c>
    </row>
    <row r="897" ht="30" customHeight="1" spans="1:18">
      <c r="A897" s="426">
        <v>2111499</v>
      </c>
      <c r="B897" s="427"/>
      <c r="C897" s="427"/>
      <c r="D897" s="427" t="s">
        <v>204</v>
      </c>
      <c r="E897" s="429" t="s">
        <v>915</v>
      </c>
      <c r="F897" s="460">
        <f t="shared" si="85"/>
        <v>480.73</v>
      </c>
      <c r="G897" s="430">
        <f t="shared" si="86"/>
        <v>480.73</v>
      </c>
      <c r="H897" s="460">
        <v>480.73</v>
      </c>
      <c r="I897" s="460">
        <v>0</v>
      </c>
      <c r="J897" s="460">
        <v>0</v>
      </c>
      <c r="K897" s="460">
        <v>0</v>
      </c>
      <c r="L897" s="460">
        <v>457</v>
      </c>
      <c r="M897" s="445">
        <f t="shared" si="83"/>
        <v>0.950637572025877</v>
      </c>
      <c r="N897" s="460">
        <v>428</v>
      </c>
      <c r="O897" s="445">
        <f t="shared" si="87"/>
        <v>1.06775700934579</v>
      </c>
      <c r="P897" s="444">
        <f t="shared" si="88"/>
        <v>29</v>
      </c>
      <c r="Q897" s="463"/>
      <c r="R897" s="453">
        <f t="shared" si="84"/>
        <v>2358.20839458137</v>
      </c>
    </row>
    <row r="898" ht="30" hidden="1" customHeight="1" spans="1:18">
      <c r="A898" s="426">
        <v>21160</v>
      </c>
      <c r="B898" s="427" t="s">
        <v>102</v>
      </c>
      <c r="C898" s="427" t="s">
        <v>916</v>
      </c>
      <c r="D898" s="428"/>
      <c r="E898" s="429" t="s">
        <v>917</v>
      </c>
      <c r="F898" s="460">
        <f t="shared" si="85"/>
        <v>0</v>
      </c>
      <c r="G898" s="430">
        <f t="shared" si="86"/>
        <v>0</v>
      </c>
      <c r="H898" s="460">
        <v>0</v>
      </c>
      <c r="I898" s="460"/>
      <c r="J898" s="460">
        <v>0</v>
      </c>
      <c r="K898" s="460">
        <v>0</v>
      </c>
      <c r="L898" s="460"/>
      <c r="M898" s="445">
        <f t="shared" si="83"/>
        <v>0</v>
      </c>
      <c r="N898" s="460"/>
      <c r="O898" s="445">
        <f t="shared" si="87"/>
        <v>0</v>
      </c>
      <c r="P898" s="444">
        <f t="shared" si="88"/>
        <v>0</v>
      </c>
      <c r="Q898" s="463"/>
      <c r="R898" s="453">
        <f t="shared" si="84"/>
        <v>0</v>
      </c>
    </row>
    <row r="899" ht="30" hidden="1" customHeight="1" spans="1:18">
      <c r="A899" s="426">
        <v>2116001</v>
      </c>
      <c r="B899" s="427"/>
      <c r="C899" s="427"/>
      <c r="D899" s="427" t="s">
        <v>183</v>
      </c>
      <c r="E899" s="429" t="s">
        <v>918</v>
      </c>
      <c r="F899" s="460">
        <f t="shared" si="85"/>
        <v>0</v>
      </c>
      <c r="G899" s="430">
        <f t="shared" si="86"/>
        <v>0</v>
      </c>
      <c r="H899" s="460">
        <v>0</v>
      </c>
      <c r="I899" s="460"/>
      <c r="J899" s="460">
        <v>0</v>
      </c>
      <c r="K899" s="460">
        <v>0</v>
      </c>
      <c r="L899" s="460"/>
      <c r="M899" s="445">
        <f t="shared" si="83"/>
        <v>0</v>
      </c>
      <c r="N899" s="460"/>
      <c r="O899" s="445">
        <f t="shared" si="87"/>
        <v>0</v>
      </c>
      <c r="P899" s="444">
        <f t="shared" si="88"/>
        <v>0</v>
      </c>
      <c r="Q899" s="463"/>
      <c r="R899" s="453">
        <f t="shared" si="84"/>
        <v>0</v>
      </c>
    </row>
    <row r="900" ht="30" hidden="1" customHeight="1" spans="1:18">
      <c r="A900" s="426">
        <v>2116002</v>
      </c>
      <c r="B900" s="427"/>
      <c r="C900" s="427"/>
      <c r="D900" s="427" t="s">
        <v>186</v>
      </c>
      <c r="E900" s="429" t="s">
        <v>919</v>
      </c>
      <c r="F900" s="460">
        <f t="shared" si="85"/>
        <v>0</v>
      </c>
      <c r="G900" s="430">
        <f t="shared" si="86"/>
        <v>0</v>
      </c>
      <c r="H900" s="460">
        <v>0</v>
      </c>
      <c r="I900" s="460"/>
      <c r="J900" s="460">
        <v>0</v>
      </c>
      <c r="K900" s="460">
        <v>0</v>
      </c>
      <c r="L900" s="460"/>
      <c r="M900" s="445">
        <f t="shared" si="83"/>
        <v>0</v>
      </c>
      <c r="N900" s="460"/>
      <c r="O900" s="445">
        <f t="shared" si="87"/>
        <v>0</v>
      </c>
      <c r="P900" s="444">
        <f t="shared" si="88"/>
        <v>0</v>
      </c>
      <c r="Q900" s="463"/>
      <c r="R900" s="453">
        <f t="shared" si="84"/>
        <v>0</v>
      </c>
    </row>
    <row r="901" ht="30" hidden="1" customHeight="1" spans="1:18">
      <c r="A901" s="426">
        <v>2116003</v>
      </c>
      <c r="B901" s="427"/>
      <c r="C901" s="427"/>
      <c r="D901" s="427" t="s">
        <v>188</v>
      </c>
      <c r="E901" s="429" t="s">
        <v>920</v>
      </c>
      <c r="F901" s="460">
        <f t="shared" si="85"/>
        <v>0</v>
      </c>
      <c r="G901" s="430">
        <f t="shared" si="86"/>
        <v>0</v>
      </c>
      <c r="H901" s="460">
        <v>0</v>
      </c>
      <c r="I901" s="460"/>
      <c r="J901" s="460">
        <v>0</v>
      </c>
      <c r="K901" s="460">
        <v>0</v>
      </c>
      <c r="L901" s="460"/>
      <c r="M901" s="445">
        <f t="shared" si="83"/>
        <v>0</v>
      </c>
      <c r="N901" s="460"/>
      <c r="O901" s="445">
        <f t="shared" si="87"/>
        <v>0</v>
      </c>
      <c r="P901" s="444">
        <f t="shared" si="88"/>
        <v>0</v>
      </c>
      <c r="Q901" s="463"/>
      <c r="R901" s="453">
        <f t="shared" si="84"/>
        <v>0</v>
      </c>
    </row>
    <row r="902" ht="30" hidden="1" customHeight="1" spans="1:18">
      <c r="A902" s="426">
        <v>2116099</v>
      </c>
      <c r="B902" s="427"/>
      <c r="C902" s="427"/>
      <c r="D902" s="427" t="s">
        <v>204</v>
      </c>
      <c r="E902" s="429" t="s">
        <v>921</v>
      </c>
      <c r="F902" s="460">
        <f t="shared" si="85"/>
        <v>0</v>
      </c>
      <c r="G902" s="430">
        <f t="shared" si="86"/>
        <v>0</v>
      </c>
      <c r="H902" s="460">
        <v>0</v>
      </c>
      <c r="I902" s="460"/>
      <c r="J902" s="460">
        <v>0</v>
      </c>
      <c r="K902" s="460">
        <v>0</v>
      </c>
      <c r="L902" s="460"/>
      <c r="M902" s="445">
        <f t="shared" si="83"/>
        <v>0</v>
      </c>
      <c r="N902" s="460"/>
      <c r="O902" s="445">
        <f t="shared" si="87"/>
        <v>0</v>
      </c>
      <c r="P902" s="444">
        <f t="shared" si="88"/>
        <v>0</v>
      </c>
      <c r="Q902" s="463"/>
      <c r="R902" s="453">
        <f t="shared" si="84"/>
        <v>0</v>
      </c>
    </row>
    <row r="903" ht="30" hidden="1" customHeight="1" spans="1:18">
      <c r="A903" s="426">
        <v>21161</v>
      </c>
      <c r="B903" s="427" t="s">
        <v>102</v>
      </c>
      <c r="C903" s="427" t="s">
        <v>922</v>
      </c>
      <c r="D903" s="428"/>
      <c r="E903" s="429" t="s">
        <v>923</v>
      </c>
      <c r="F903" s="460">
        <f t="shared" si="85"/>
        <v>0</v>
      </c>
      <c r="G903" s="430">
        <f t="shared" si="86"/>
        <v>0</v>
      </c>
      <c r="H903" s="460">
        <v>0</v>
      </c>
      <c r="I903" s="460"/>
      <c r="J903" s="460">
        <v>0</v>
      </c>
      <c r="K903" s="460">
        <v>0</v>
      </c>
      <c r="L903" s="460"/>
      <c r="M903" s="445">
        <f t="shared" ref="M903:M966" si="89">IF(F903=0,0,L903/F903)</f>
        <v>0</v>
      </c>
      <c r="N903" s="460"/>
      <c r="O903" s="445">
        <f t="shared" si="87"/>
        <v>0</v>
      </c>
      <c r="P903" s="444">
        <f t="shared" si="88"/>
        <v>0</v>
      </c>
      <c r="Q903" s="463"/>
      <c r="R903" s="453">
        <f t="shared" si="84"/>
        <v>0</v>
      </c>
    </row>
    <row r="904" ht="30" hidden="1" customHeight="1" spans="1:18">
      <c r="A904" s="426">
        <v>2116101</v>
      </c>
      <c r="B904" s="427"/>
      <c r="C904" s="427"/>
      <c r="D904" s="427" t="s">
        <v>183</v>
      </c>
      <c r="E904" s="429" t="s">
        <v>924</v>
      </c>
      <c r="F904" s="460">
        <f t="shared" si="85"/>
        <v>0</v>
      </c>
      <c r="G904" s="430">
        <f t="shared" si="86"/>
        <v>0</v>
      </c>
      <c r="H904" s="460">
        <v>0</v>
      </c>
      <c r="I904" s="460"/>
      <c r="J904" s="460">
        <v>0</v>
      </c>
      <c r="K904" s="460">
        <v>0</v>
      </c>
      <c r="L904" s="460"/>
      <c r="M904" s="445">
        <f t="shared" si="89"/>
        <v>0</v>
      </c>
      <c r="N904" s="460"/>
      <c r="O904" s="445">
        <f t="shared" si="87"/>
        <v>0</v>
      </c>
      <c r="P904" s="444">
        <f t="shared" si="88"/>
        <v>0</v>
      </c>
      <c r="Q904" s="463"/>
      <c r="R904" s="453">
        <f t="shared" ref="R904:R967" si="90">F904+G904+H904+L904+M904+N904+O904+P904</f>
        <v>0</v>
      </c>
    </row>
    <row r="905" ht="30" hidden="1" customHeight="1" spans="1:18">
      <c r="A905" s="426">
        <v>2116102</v>
      </c>
      <c r="B905" s="427"/>
      <c r="C905" s="427"/>
      <c r="D905" s="427" t="s">
        <v>186</v>
      </c>
      <c r="E905" s="429" t="s">
        <v>925</v>
      </c>
      <c r="F905" s="460">
        <f t="shared" ref="F905:F968" si="91">G905+K905</f>
        <v>0</v>
      </c>
      <c r="G905" s="430">
        <f t="shared" ref="G905:G968" si="92">H905+I905+J905</f>
        <v>0</v>
      </c>
      <c r="H905" s="460">
        <v>0</v>
      </c>
      <c r="I905" s="460"/>
      <c r="J905" s="460">
        <v>0</v>
      </c>
      <c r="K905" s="460">
        <v>0</v>
      </c>
      <c r="L905" s="460"/>
      <c r="M905" s="445">
        <f t="shared" si="89"/>
        <v>0</v>
      </c>
      <c r="N905" s="460"/>
      <c r="O905" s="445">
        <f t="shared" si="87"/>
        <v>0</v>
      </c>
      <c r="P905" s="444">
        <f t="shared" si="88"/>
        <v>0</v>
      </c>
      <c r="Q905" s="463"/>
      <c r="R905" s="453">
        <f t="shared" si="90"/>
        <v>0</v>
      </c>
    </row>
    <row r="906" ht="30" hidden="1" customHeight="1" spans="1:18">
      <c r="A906" s="426">
        <v>2116103</v>
      </c>
      <c r="B906" s="427"/>
      <c r="C906" s="427"/>
      <c r="D906" s="427" t="s">
        <v>188</v>
      </c>
      <c r="E906" s="429" t="s">
        <v>926</v>
      </c>
      <c r="F906" s="460">
        <f t="shared" si="91"/>
        <v>0</v>
      </c>
      <c r="G906" s="430">
        <f t="shared" si="92"/>
        <v>0</v>
      </c>
      <c r="H906" s="460">
        <v>0</v>
      </c>
      <c r="I906" s="460"/>
      <c r="J906" s="460">
        <v>0</v>
      </c>
      <c r="K906" s="460">
        <v>0</v>
      </c>
      <c r="L906" s="460"/>
      <c r="M906" s="445">
        <f t="shared" si="89"/>
        <v>0</v>
      </c>
      <c r="N906" s="460"/>
      <c r="O906" s="445">
        <f t="shared" si="87"/>
        <v>0</v>
      </c>
      <c r="P906" s="444">
        <f t="shared" si="88"/>
        <v>0</v>
      </c>
      <c r="Q906" s="463"/>
      <c r="R906" s="453">
        <f t="shared" si="90"/>
        <v>0</v>
      </c>
    </row>
    <row r="907" ht="30" hidden="1" customHeight="1" spans="1:18">
      <c r="A907" s="426">
        <v>2116104</v>
      </c>
      <c r="B907" s="427"/>
      <c r="C907" s="427"/>
      <c r="D907" s="427" t="s">
        <v>190</v>
      </c>
      <c r="E907" s="429" t="s">
        <v>927</v>
      </c>
      <c r="F907" s="460">
        <f t="shared" si="91"/>
        <v>0</v>
      </c>
      <c r="G907" s="430">
        <f t="shared" si="92"/>
        <v>0</v>
      </c>
      <c r="H907" s="460">
        <v>0</v>
      </c>
      <c r="I907" s="460"/>
      <c r="J907" s="460">
        <v>0</v>
      </c>
      <c r="K907" s="460">
        <v>0</v>
      </c>
      <c r="L907" s="460"/>
      <c r="M907" s="445">
        <f t="shared" si="89"/>
        <v>0</v>
      </c>
      <c r="N907" s="460"/>
      <c r="O907" s="445">
        <f t="shared" si="87"/>
        <v>0</v>
      </c>
      <c r="P907" s="444">
        <f t="shared" si="88"/>
        <v>0</v>
      </c>
      <c r="Q907" s="463"/>
      <c r="R907" s="453">
        <f t="shared" si="90"/>
        <v>0</v>
      </c>
    </row>
    <row r="908" ht="30" customHeight="1" spans="1:18">
      <c r="A908" s="426">
        <v>21199</v>
      </c>
      <c r="B908" s="427" t="s">
        <v>102</v>
      </c>
      <c r="C908" s="427" t="s">
        <v>204</v>
      </c>
      <c r="D908" s="428"/>
      <c r="E908" s="429" t="s">
        <v>928</v>
      </c>
      <c r="F908" s="460">
        <f t="shared" si="91"/>
        <v>38588.19</v>
      </c>
      <c r="G908" s="430">
        <f t="shared" si="92"/>
        <v>38588.19</v>
      </c>
      <c r="H908" s="460">
        <v>37862.68</v>
      </c>
      <c r="I908" s="460">
        <v>725.51</v>
      </c>
      <c r="J908" s="460">
        <v>0</v>
      </c>
      <c r="K908" s="460">
        <v>0</v>
      </c>
      <c r="L908" s="460">
        <v>46033</v>
      </c>
      <c r="M908" s="445">
        <f t="shared" si="89"/>
        <v>1.1929297538962</v>
      </c>
      <c r="N908" s="460">
        <v>170</v>
      </c>
      <c r="O908" s="445">
        <f t="shared" si="87"/>
        <v>270.782352941176</v>
      </c>
      <c r="P908" s="444">
        <f t="shared" si="88"/>
        <v>45863</v>
      </c>
      <c r="Q908" s="463"/>
      <c r="R908" s="453">
        <f t="shared" si="90"/>
        <v>207377.035282695</v>
      </c>
    </row>
    <row r="909" ht="30" customHeight="1" spans="1:18">
      <c r="A909" s="426">
        <v>2119901</v>
      </c>
      <c r="B909" s="427"/>
      <c r="C909" s="427"/>
      <c r="D909" s="427" t="s">
        <v>183</v>
      </c>
      <c r="E909" s="429" t="s">
        <v>929</v>
      </c>
      <c r="F909" s="460">
        <f t="shared" si="91"/>
        <v>38588.19</v>
      </c>
      <c r="G909" s="430">
        <f t="shared" si="92"/>
        <v>38588.19</v>
      </c>
      <c r="H909" s="460">
        <v>37862.68</v>
      </c>
      <c r="I909" s="460">
        <v>725.51</v>
      </c>
      <c r="J909" s="460">
        <v>0</v>
      </c>
      <c r="K909" s="460">
        <v>0</v>
      </c>
      <c r="L909" s="460">
        <v>46033</v>
      </c>
      <c r="M909" s="445">
        <f t="shared" si="89"/>
        <v>1.1929297538962</v>
      </c>
      <c r="N909" s="460">
        <v>170</v>
      </c>
      <c r="O909" s="445">
        <f t="shared" si="87"/>
        <v>270.782352941176</v>
      </c>
      <c r="P909" s="444">
        <f t="shared" si="88"/>
        <v>45863</v>
      </c>
      <c r="Q909" s="463"/>
      <c r="R909" s="453">
        <f t="shared" si="90"/>
        <v>207377.035282695</v>
      </c>
    </row>
    <row r="910" ht="45" customHeight="1" spans="1:18">
      <c r="A910" s="426">
        <v>212</v>
      </c>
      <c r="B910" s="427" t="s">
        <v>105</v>
      </c>
      <c r="C910" s="428"/>
      <c r="D910" s="428"/>
      <c r="E910" s="429" t="s">
        <v>930</v>
      </c>
      <c r="F910" s="460">
        <f t="shared" si="91"/>
        <v>145170.61</v>
      </c>
      <c r="G910" s="430">
        <f t="shared" si="92"/>
        <v>145170.61</v>
      </c>
      <c r="H910" s="460">
        <v>144034.06</v>
      </c>
      <c r="I910" s="460">
        <v>0</v>
      </c>
      <c r="J910" s="460">
        <v>1136.55</v>
      </c>
      <c r="K910" s="460">
        <v>0</v>
      </c>
      <c r="L910" s="460">
        <v>4722</v>
      </c>
      <c r="M910" s="445">
        <f t="shared" si="89"/>
        <v>0.0325272450119208</v>
      </c>
      <c r="N910" s="460">
        <v>4618</v>
      </c>
      <c r="O910" s="445">
        <f t="shared" si="87"/>
        <v>1.02252057167605</v>
      </c>
      <c r="P910" s="444">
        <f t="shared" si="88"/>
        <v>104</v>
      </c>
      <c r="Q910" s="463" t="s">
        <v>931</v>
      </c>
      <c r="R910" s="453">
        <f t="shared" si="90"/>
        <v>443820.335047817</v>
      </c>
    </row>
    <row r="911" ht="30" customHeight="1" spans="1:18">
      <c r="A911" s="426">
        <v>21201</v>
      </c>
      <c r="B911" s="427" t="s">
        <v>105</v>
      </c>
      <c r="C911" s="427" t="s">
        <v>183</v>
      </c>
      <c r="D911" s="428"/>
      <c r="E911" s="429" t="s">
        <v>932</v>
      </c>
      <c r="F911" s="460">
        <f t="shared" si="91"/>
        <v>7080.76</v>
      </c>
      <c r="G911" s="430">
        <f t="shared" si="92"/>
        <v>7080.76</v>
      </c>
      <c r="H911" s="460">
        <v>5944.21</v>
      </c>
      <c r="I911" s="460">
        <v>0</v>
      </c>
      <c r="J911" s="460">
        <v>1136.55</v>
      </c>
      <c r="K911" s="460">
        <v>0</v>
      </c>
      <c r="L911" s="460">
        <v>3796</v>
      </c>
      <c r="M911" s="445">
        <f t="shared" si="89"/>
        <v>0.536100644563578</v>
      </c>
      <c r="N911" s="460">
        <v>4618</v>
      </c>
      <c r="O911" s="445">
        <f t="shared" si="87"/>
        <v>0.822000866175834</v>
      </c>
      <c r="P911" s="444">
        <f t="shared" si="88"/>
        <v>-822</v>
      </c>
      <c r="Q911" s="463"/>
      <c r="R911" s="453">
        <f t="shared" si="90"/>
        <v>27699.0881015107</v>
      </c>
    </row>
    <row r="912" ht="30" customHeight="1" spans="1:18">
      <c r="A912" s="426">
        <v>2120101</v>
      </c>
      <c r="B912" s="427"/>
      <c r="C912" s="427"/>
      <c r="D912" s="427" t="s">
        <v>183</v>
      </c>
      <c r="E912" s="429" t="s">
        <v>185</v>
      </c>
      <c r="F912" s="460">
        <f t="shared" si="91"/>
        <v>3307.66</v>
      </c>
      <c r="G912" s="430">
        <f t="shared" si="92"/>
        <v>3307.66</v>
      </c>
      <c r="H912" s="460">
        <v>3307.66</v>
      </c>
      <c r="I912" s="460">
        <v>0</v>
      </c>
      <c r="J912" s="460">
        <v>0</v>
      </c>
      <c r="K912" s="460">
        <v>0</v>
      </c>
      <c r="L912" s="460">
        <v>2433</v>
      </c>
      <c r="M912" s="445">
        <f t="shared" si="89"/>
        <v>0.735565324126422</v>
      </c>
      <c r="N912" s="460">
        <v>2477</v>
      </c>
      <c r="O912" s="445">
        <f t="shared" si="87"/>
        <v>0.982236576503835</v>
      </c>
      <c r="P912" s="444">
        <f t="shared" si="88"/>
        <v>-44</v>
      </c>
      <c r="Q912" s="463"/>
      <c r="R912" s="453">
        <f t="shared" si="90"/>
        <v>14790.6978019006</v>
      </c>
    </row>
    <row r="913" ht="30" customHeight="1" spans="1:18">
      <c r="A913" s="426">
        <v>2120102</v>
      </c>
      <c r="B913" s="427"/>
      <c r="C913" s="427"/>
      <c r="D913" s="427" t="s">
        <v>186</v>
      </c>
      <c r="E913" s="429" t="s">
        <v>187</v>
      </c>
      <c r="F913" s="460">
        <f t="shared" si="91"/>
        <v>863</v>
      </c>
      <c r="G913" s="430">
        <f t="shared" si="92"/>
        <v>863</v>
      </c>
      <c r="H913" s="460">
        <v>363</v>
      </c>
      <c r="I913" s="460">
        <v>0</v>
      </c>
      <c r="J913" s="460">
        <v>500</v>
      </c>
      <c r="K913" s="460">
        <v>0</v>
      </c>
      <c r="L913" s="460">
        <v>356</v>
      </c>
      <c r="M913" s="445">
        <f t="shared" si="89"/>
        <v>0.412514484356895</v>
      </c>
      <c r="N913" s="460">
        <v>408</v>
      </c>
      <c r="O913" s="445">
        <f t="shared" ref="O913:O976" si="93">IF(N913=0,0,L913/N913)</f>
        <v>0.872549019607843</v>
      </c>
      <c r="P913" s="444">
        <f t="shared" ref="P913:P976" si="94">L913-N913</f>
        <v>-52</v>
      </c>
      <c r="Q913" s="463"/>
      <c r="R913" s="453">
        <f t="shared" si="90"/>
        <v>2802.28506350396</v>
      </c>
    </row>
    <row r="914" ht="30" hidden="1" customHeight="1" spans="1:18">
      <c r="A914" s="426">
        <v>2120103</v>
      </c>
      <c r="B914" s="427"/>
      <c r="C914" s="427"/>
      <c r="D914" s="427" t="s">
        <v>188</v>
      </c>
      <c r="E914" s="429" t="s">
        <v>189</v>
      </c>
      <c r="F914" s="460">
        <f t="shared" si="91"/>
        <v>0</v>
      </c>
      <c r="G914" s="430">
        <f t="shared" si="92"/>
        <v>0</v>
      </c>
      <c r="H914" s="460">
        <v>0</v>
      </c>
      <c r="I914" s="460">
        <v>0</v>
      </c>
      <c r="J914" s="460">
        <v>0</v>
      </c>
      <c r="K914" s="460">
        <v>0</v>
      </c>
      <c r="L914" s="460">
        <v>0</v>
      </c>
      <c r="M914" s="445">
        <f t="shared" si="89"/>
        <v>0</v>
      </c>
      <c r="N914" s="460">
        <v>0</v>
      </c>
      <c r="O914" s="445">
        <f t="shared" si="93"/>
        <v>0</v>
      </c>
      <c r="P914" s="444">
        <f t="shared" si="94"/>
        <v>0</v>
      </c>
      <c r="Q914" s="463"/>
      <c r="R914" s="453">
        <f t="shared" si="90"/>
        <v>0</v>
      </c>
    </row>
    <row r="915" ht="30" hidden="1" customHeight="1" spans="1:18">
      <c r="A915" s="426">
        <v>2120104</v>
      </c>
      <c r="B915" s="427"/>
      <c r="C915" s="427"/>
      <c r="D915" s="427" t="s">
        <v>190</v>
      </c>
      <c r="E915" s="429" t="s">
        <v>933</v>
      </c>
      <c r="F915" s="460">
        <f t="shared" si="91"/>
        <v>0</v>
      </c>
      <c r="G915" s="430">
        <f t="shared" si="92"/>
        <v>0</v>
      </c>
      <c r="H915" s="460">
        <v>0</v>
      </c>
      <c r="I915" s="460">
        <v>0</v>
      </c>
      <c r="J915" s="460">
        <v>0</v>
      </c>
      <c r="K915" s="460">
        <v>0</v>
      </c>
      <c r="L915" s="460">
        <v>0</v>
      </c>
      <c r="M915" s="445">
        <f t="shared" si="89"/>
        <v>0</v>
      </c>
      <c r="N915" s="460">
        <v>0</v>
      </c>
      <c r="O915" s="445">
        <f t="shared" si="93"/>
        <v>0</v>
      </c>
      <c r="P915" s="444">
        <f t="shared" si="94"/>
        <v>0</v>
      </c>
      <c r="Q915" s="463"/>
      <c r="R915" s="453">
        <f t="shared" si="90"/>
        <v>0</v>
      </c>
    </row>
    <row r="916" ht="30" hidden="1" customHeight="1" spans="1:18">
      <c r="A916" s="426">
        <v>2120105</v>
      </c>
      <c r="B916" s="427"/>
      <c r="C916" s="427"/>
      <c r="D916" s="427" t="s">
        <v>192</v>
      </c>
      <c r="E916" s="429" t="s">
        <v>934</v>
      </c>
      <c r="F916" s="460">
        <f t="shared" si="91"/>
        <v>0</v>
      </c>
      <c r="G916" s="430">
        <f t="shared" si="92"/>
        <v>0</v>
      </c>
      <c r="H916" s="460">
        <v>0</v>
      </c>
      <c r="I916" s="460">
        <v>0</v>
      </c>
      <c r="J916" s="460">
        <v>0</v>
      </c>
      <c r="K916" s="460">
        <v>0</v>
      </c>
      <c r="L916" s="460">
        <v>0</v>
      </c>
      <c r="M916" s="445">
        <f t="shared" si="89"/>
        <v>0</v>
      </c>
      <c r="N916" s="460">
        <v>0</v>
      </c>
      <c r="O916" s="445">
        <f t="shared" si="93"/>
        <v>0</v>
      </c>
      <c r="P916" s="444">
        <f t="shared" si="94"/>
        <v>0</v>
      </c>
      <c r="Q916" s="463"/>
      <c r="R916" s="453">
        <f t="shared" si="90"/>
        <v>0</v>
      </c>
    </row>
    <row r="917" ht="30" hidden="1" customHeight="1" spans="1:18">
      <c r="A917" s="426">
        <v>2120106</v>
      </c>
      <c r="B917" s="427"/>
      <c r="C917" s="427"/>
      <c r="D917" s="427" t="s">
        <v>194</v>
      </c>
      <c r="E917" s="429" t="s">
        <v>935</v>
      </c>
      <c r="F917" s="460">
        <f t="shared" si="91"/>
        <v>0</v>
      </c>
      <c r="G917" s="430">
        <f t="shared" si="92"/>
        <v>0</v>
      </c>
      <c r="H917" s="460">
        <v>0</v>
      </c>
      <c r="I917" s="460">
        <v>0</v>
      </c>
      <c r="J917" s="460">
        <v>0</v>
      </c>
      <c r="K917" s="460">
        <v>0</v>
      </c>
      <c r="L917" s="460">
        <v>0</v>
      </c>
      <c r="M917" s="445">
        <f t="shared" si="89"/>
        <v>0</v>
      </c>
      <c r="N917" s="460">
        <v>0</v>
      </c>
      <c r="O917" s="445">
        <f t="shared" si="93"/>
        <v>0</v>
      </c>
      <c r="P917" s="444">
        <f t="shared" si="94"/>
        <v>0</v>
      </c>
      <c r="Q917" s="463"/>
      <c r="R917" s="453">
        <f t="shared" si="90"/>
        <v>0</v>
      </c>
    </row>
    <row r="918" ht="30" hidden="1" customHeight="1" spans="1:18">
      <c r="A918" s="426">
        <v>2120107</v>
      </c>
      <c r="B918" s="427"/>
      <c r="C918" s="427"/>
      <c r="D918" s="427" t="s">
        <v>196</v>
      </c>
      <c r="E918" s="429" t="s">
        <v>936</v>
      </c>
      <c r="F918" s="460">
        <f t="shared" si="91"/>
        <v>0</v>
      </c>
      <c r="G918" s="430">
        <f t="shared" si="92"/>
        <v>0</v>
      </c>
      <c r="H918" s="460">
        <v>0</v>
      </c>
      <c r="I918" s="460">
        <v>0</v>
      </c>
      <c r="J918" s="460">
        <v>0</v>
      </c>
      <c r="K918" s="460">
        <v>0</v>
      </c>
      <c r="L918" s="460">
        <v>0</v>
      </c>
      <c r="M918" s="445">
        <f t="shared" si="89"/>
        <v>0</v>
      </c>
      <c r="N918" s="460">
        <v>0</v>
      </c>
      <c r="O918" s="445">
        <f t="shared" si="93"/>
        <v>0</v>
      </c>
      <c r="P918" s="444">
        <f t="shared" si="94"/>
        <v>0</v>
      </c>
      <c r="Q918" s="463"/>
      <c r="R918" s="453">
        <f t="shared" si="90"/>
        <v>0</v>
      </c>
    </row>
    <row r="919" ht="30" hidden="1" customHeight="1" spans="1:18">
      <c r="A919" s="426">
        <v>2120108</v>
      </c>
      <c r="B919" s="427"/>
      <c r="C919" s="427"/>
      <c r="D919" s="427" t="s">
        <v>198</v>
      </c>
      <c r="E919" s="429" t="s">
        <v>937</v>
      </c>
      <c r="F919" s="460">
        <f t="shared" si="91"/>
        <v>0</v>
      </c>
      <c r="G919" s="430">
        <f t="shared" si="92"/>
        <v>0</v>
      </c>
      <c r="H919" s="460">
        <v>0</v>
      </c>
      <c r="I919" s="460">
        <v>0</v>
      </c>
      <c r="J919" s="460">
        <v>0</v>
      </c>
      <c r="K919" s="460">
        <v>0</v>
      </c>
      <c r="L919" s="460">
        <v>0</v>
      </c>
      <c r="M919" s="445">
        <f t="shared" si="89"/>
        <v>0</v>
      </c>
      <c r="N919" s="460">
        <v>0</v>
      </c>
      <c r="O919" s="445">
        <f t="shared" si="93"/>
        <v>0</v>
      </c>
      <c r="P919" s="444">
        <f t="shared" si="94"/>
        <v>0</v>
      </c>
      <c r="Q919" s="463"/>
      <c r="R919" s="453">
        <f t="shared" si="90"/>
        <v>0</v>
      </c>
    </row>
    <row r="920" ht="30" hidden="1" customHeight="1" spans="1:18">
      <c r="A920" s="426">
        <v>2120109</v>
      </c>
      <c r="B920" s="427"/>
      <c r="C920" s="427"/>
      <c r="D920" s="427" t="s">
        <v>200</v>
      </c>
      <c r="E920" s="429" t="s">
        <v>938</v>
      </c>
      <c r="F920" s="460">
        <f t="shared" si="91"/>
        <v>0</v>
      </c>
      <c r="G920" s="430">
        <f t="shared" si="92"/>
        <v>0</v>
      </c>
      <c r="H920" s="460">
        <v>0</v>
      </c>
      <c r="I920" s="460">
        <v>0</v>
      </c>
      <c r="J920" s="460">
        <v>0</v>
      </c>
      <c r="K920" s="460">
        <v>0</v>
      </c>
      <c r="L920" s="460">
        <v>0</v>
      </c>
      <c r="M920" s="445">
        <f t="shared" si="89"/>
        <v>0</v>
      </c>
      <c r="N920" s="460">
        <v>0</v>
      </c>
      <c r="O920" s="445">
        <f t="shared" si="93"/>
        <v>0</v>
      </c>
      <c r="P920" s="444">
        <f t="shared" si="94"/>
        <v>0</v>
      </c>
      <c r="Q920" s="463"/>
      <c r="R920" s="453">
        <f t="shared" si="90"/>
        <v>0</v>
      </c>
    </row>
    <row r="921" ht="30" hidden="1" customHeight="1" spans="1:18">
      <c r="A921" s="426">
        <v>2120110</v>
      </c>
      <c r="B921" s="427"/>
      <c r="C921" s="427"/>
      <c r="D921" s="427" t="s">
        <v>260</v>
      </c>
      <c r="E921" s="429" t="s">
        <v>939</v>
      </c>
      <c r="F921" s="460">
        <f t="shared" si="91"/>
        <v>0</v>
      </c>
      <c r="G921" s="430">
        <f t="shared" si="92"/>
        <v>0</v>
      </c>
      <c r="H921" s="460">
        <v>0</v>
      </c>
      <c r="I921" s="460">
        <v>0</v>
      </c>
      <c r="J921" s="460">
        <v>0</v>
      </c>
      <c r="K921" s="460">
        <v>0</v>
      </c>
      <c r="L921" s="460">
        <v>0</v>
      </c>
      <c r="M921" s="445">
        <f t="shared" si="89"/>
        <v>0</v>
      </c>
      <c r="N921" s="460">
        <v>0</v>
      </c>
      <c r="O921" s="445">
        <f t="shared" si="93"/>
        <v>0</v>
      </c>
      <c r="P921" s="444">
        <f t="shared" si="94"/>
        <v>0</v>
      </c>
      <c r="Q921" s="463"/>
      <c r="R921" s="453">
        <f t="shared" si="90"/>
        <v>0</v>
      </c>
    </row>
    <row r="922" ht="30" customHeight="1" spans="1:18">
      <c r="A922" s="426">
        <v>2120199</v>
      </c>
      <c r="B922" s="427"/>
      <c r="C922" s="427"/>
      <c r="D922" s="427" t="s">
        <v>204</v>
      </c>
      <c r="E922" s="429" t="s">
        <v>940</v>
      </c>
      <c r="F922" s="460">
        <f t="shared" si="91"/>
        <v>2910.1</v>
      </c>
      <c r="G922" s="430">
        <f t="shared" si="92"/>
        <v>2910.1</v>
      </c>
      <c r="H922" s="460">
        <v>2273.55</v>
      </c>
      <c r="I922" s="460">
        <v>0</v>
      </c>
      <c r="J922" s="460">
        <v>636.55</v>
      </c>
      <c r="K922" s="460">
        <v>0</v>
      </c>
      <c r="L922" s="460">
        <v>1007</v>
      </c>
      <c r="M922" s="445">
        <f t="shared" si="89"/>
        <v>0.346036218686643</v>
      </c>
      <c r="N922" s="460">
        <v>1733</v>
      </c>
      <c r="O922" s="445">
        <f t="shared" si="93"/>
        <v>0.581073283323716</v>
      </c>
      <c r="P922" s="444">
        <f t="shared" si="94"/>
        <v>-726</v>
      </c>
      <c r="Q922" s="463"/>
      <c r="R922" s="453">
        <f t="shared" si="90"/>
        <v>10108.677109502</v>
      </c>
    </row>
    <row r="923" ht="30" hidden="1" customHeight="1" spans="1:18">
      <c r="A923" s="426">
        <v>21202</v>
      </c>
      <c r="B923" s="427" t="s">
        <v>105</v>
      </c>
      <c r="C923" s="427" t="s">
        <v>186</v>
      </c>
      <c r="D923" s="428"/>
      <c r="E923" s="429" t="s">
        <v>941</v>
      </c>
      <c r="F923" s="460">
        <f t="shared" si="91"/>
        <v>0</v>
      </c>
      <c r="G923" s="430">
        <f t="shared" si="92"/>
        <v>0</v>
      </c>
      <c r="H923" s="460">
        <v>0</v>
      </c>
      <c r="I923" s="460">
        <v>0</v>
      </c>
      <c r="J923" s="460">
        <v>0</v>
      </c>
      <c r="K923" s="460">
        <v>0</v>
      </c>
      <c r="L923" s="460">
        <v>0</v>
      </c>
      <c r="M923" s="445">
        <f t="shared" si="89"/>
        <v>0</v>
      </c>
      <c r="N923" s="460">
        <v>0</v>
      </c>
      <c r="O923" s="445">
        <f t="shared" si="93"/>
        <v>0</v>
      </c>
      <c r="P923" s="444">
        <f t="shared" si="94"/>
        <v>0</v>
      </c>
      <c r="Q923" s="463"/>
      <c r="R923" s="453">
        <f t="shared" si="90"/>
        <v>0</v>
      </c>
    </row>
    <row r="924" ht="30" hidden="1" customHeight="1" spans="1:18">
      <c r="A924" s="426">
        <v>2120201</v>
      </c>
      <c r="B924" s="427"/>
      <c r="C924" s="427"/>
      <c r="D924" s="427" t="s">
        <v>183</v>
      </c>
      <c r="E924" s="429" t="s">
        <v>942</v>
      </c>
      <c r="F924" s="460">
        <f t="shared" si="91"/>
        <v>0</v>
      </c>
      <c r="G924" s="430">
        <f t="shared" si="92"/>
        <v>0</v>
      </c>
      <c r="H924" s="460">
        <v>0</v>
      </c>
      <c r="I924" s="460">
        <v>0</v>
      </c>
      <c r="J924" s="460">
        <v>0</v>
      </c>
      <c r="K924" s="460">
        <v>0</v>
      </c>
      <c r="L924" s="460">
        <v>0</v>
      </c>
      <c r="M924" s="445">
        <f t="shared" si="89"/>
        <v>0</v>
      </c>
      <c r="N924" s="460">
        <v>0</v>
      </c>
      <c r="O924" s="445">
        <f t="shared" si="93"/>
        <v>0</v>
      </c>
      <c r="P924" s="444">
        <f t="shared" si="94"/>
        <v>0</v>
      </c>
      <c r="Q924" s="463"/>
      <c r="R924" s="453">
        <f t="shared" si="90"/>
        <v>0</v>
      </c>
    </row>
    <row r="925" ht="30" customHeight="1" spans="1:18">
      <c r="A925" s="426">
        <v>21203</v>
      </c>
      <c r="B925" s="427" t="s">
        <v>105</v>
      </c>
      <c r="C925" s="427" t="s">
        <v>188</v>
      </c>
      <c r="D925" s="428"/>
      <c r="E925" s="429" t="s">
        <v>943</v>
      </c>
      <c r="F925" s="460">
        <f t="shared" si="91"/>
        <v>118500</v>
      </c>
      <c r="G925" s="430">
        <f t="shared" si="92"/>
        <v>118500</v>
      </c>
      <c r="H925" s="460">
        <v>118500</v>
      </c>
      <c r="I925" s="460">
        <v>0</v>
      </c>
      <c r="J925" s="460">
        <v>0</v>
      </c>
      <c r="K925" s="460">
        <v>0</v>
      </c>
      <c r="L925" s="460">
        <v>913</v>
      </c>
      <c r="M925" s="445">
        <f t="shared" si="89"/>
        <v>0.00770464135021097</v>
      </c>
      <c r="N925" s="460">
        <v>0</v>
      </c>
      <c r="O925" s="445">
        <f t="shared" si="93"/>
        <v>0</v>
      </c>
      <c r="P925" s="444">
        <f t="shared" si="94"/>
        <v>913</v>
      </c>
      <c r="Q925" s="463"/>
      <c r="R925" s="453">
        <f t="shared" si="90"/>
        <v>357326.007704641</v>
      </c>
    </row>
    <row r="926" ht="30" customHeight="1" spans="1:18">
      <c r="A926" s="426">
        <v>2120303</v>
      </c>
      <c r="B926" s="427"/>
      <c r="C926" s="427"/>
      <c r="D926" s="427" t="s">
        <v>188</v>
      </c>
      <c r="E926" s="429" t="s">
        <v>944</v>
      </c>
      <c r="F926" s="460">
        <f t="shared" si="91"/>
        <v>235</v>
      </c>
      <c r="G926" s="430">
        <f t="shared" si="92"/>
        <v>235</v>
      </c>
      <c r="H926" s="460">
        <v>235</v>
      </c>
      <c r="I926" s="460">
        <v>0</v>
      </c>
      <c r="J926" s="460">
        <v>0</v>
      </c>
      <c r="K926" s="460">
        <v>0</v>
      </c>
      <c r="L926" s="460">
        <v>0</v>
      </c>
      <c r="M926" s="445">
        <f t="shared" si="89"/>
        <v>0</v>
      </c>
      <c r="N926" s="460">
        <v>0</v>
      </c>
      <c r="O926" s="445">
        <f t="shared" si="93"/>
        <v>0</v>
      </c>
      <c r="P926" s="444">
        <f t="shared" si="94"/>
        <v>0</v>
      </c>
      <c r="Q926" s="463"/>
      <c r="R926" s="453">
        <f t="shared" si="90"/>
        <v>705</v>
      </c>
    </row>
    <row r="927" ht="30" customHeight="1" spans="1:18">
      <c r="A927" s="426">
        <v>2120399</v>
      </c>
      <c r="B927" s="427"/>
      <c r="C927" s="427"/>
      <c r="D927" s="427" t="s">
        <v>204</v>
      </c>
      <c r="E927" s="429" t="s">
        <v>945</v>
      </c>
      <c r="F927" s="460">
        <f t="shared" si="91"/>
        <v>118265</v>
      </c>
      <c r="G927" s="430">
        <f t="shared" si="92"/>
        <v>118265</v>
      </c>
      <c r="H927" s="460">
        <v>118265</v>
      </c>
      <c r="I927" s="460">
        <v>0</v>
      </c>
      <c r="J927" s="460">
        <v>0</v>
      </c>
      <c r="K927" s="460">
        <v>0</v>
      </c>
      <c r="L927" s="460">
        <v>913</v>
      </c>
      <c r="M927" s="445">
        <f t="shared" si="89"/>
        <v>0.00771995095759523</v>
      </c>
      <c r="N927" s="460">
        <v>0</v>
      </c>
      <c r="O927" s="445">
        <f t="shared" si="93"/>
        <v>0</v>
      </c>
      <c r="P927" s="444">
        <f t="shared" si="94"/>
        <v>913</v>
      </c>
      <c r="Q927" s="463"/>
      <c r="R927" s="453">
        <f t="shared" si="90"/>
        <v>356621.007719951</v>
      </c>
    </row>
    <row r="928" ht="30" hidden="1" customHeight="1" spans="1:18">
      <c r="A928" s="426">
        <v>21205</v>
      </c>
      <c r="B928" s="427" t="s">
        <v>105</v>
      </c>
      <c r="C928" s="427" t="s">
        <v>192</v>
      </c>
      <c r="D928" s="428"/>
      <c r="E928" s="429" t="s">
        <v>946</v>
      </c>
      <c r="F928" s="460">
        <f t="shared" si="91"/>
        <v>0</v>
      </c>
      <c r="G928" s="430">
        <f t="shared" si="92"/>
        <v>0</v>
      </c>
      <c r="H928" s="460">
        <v>0</v>
      </c>
      <c r="I928" s="460">
        <v>0</v>
      </c>
      <c r="J928" s="460">
        <v>0</v>
      </c>
      <c r="K928" s="460">
        <v>0</v>
      </c>
      <c r="L928" s="460">
        <v>0</v>
      </c>
      <c r="M928" s="445">
        <f t="shared" si="89"/>
        <v>0</v>
      </c>
      <c r="N928" s="460">
        <v>0</v>
      </c>
      <c r="O928" s="445">
        <f t="shared" si="93"/>
        <v>0</v>
      </c>
      <c r="P928" s="444">
        <f t="shared" si="94"/>
        <v>0</v>
      </c>
      <c r="Q928" s="463"/>
      <c r="R928" s="453">
        <f t="shared" si="90"/>
        <v>0</v>
      </c>
    </row>
    <row r="929" ht="30" hidden="1" customHeight="1" spans="1:18">
      <c r="A929" s="426">
        <v>2120501</v>
      </c>
      <c r="B929" s="427"/>
      <c r="C929" s="427"/>
      <c r="D929" s="427" t="s">
        <v>183</v>
      </c>
      <c r="E929" s="429" t="s">
        <v>947</v>
      </c>
      <c r="F929" s="460">
        <f t="shared" si="91"/>
        <v>0</v>
      </c>
      <c r="G929" s="430">
        <f t="shared" si="92"/>
        <v>0</v>
      </c>
      <c r="H929" s="460">
        <v>0</v>
      </c>
      <c r="I929" s="460">
        <v>0</v>
      </c>
      <c r="J929" s="460">
        <v>0</v>
      </c>
      <c r="K929" s="460">
        <v>0</v>
      </c>
      <c r="L929" s="460">
        <v>0</v>
      </c>
      <c r="M929" s="445">
        <f t="shared" si="89"/>
        <v>0</v>
      </c>
      <c r="N929" s="460">
        <v>0</v>
      </c>
      <c r="O929" s="445">
        <f t="shared" si="93"/>
        <v>0</v>
      </c>
      <c r="P929" s="444">
        <f t="shared" si="94"/>
        <v>0</v>
      </c>
      <c r="Q929" s="463"/>
      <c r="R929" s="453">
        <f t="shared" si="90"/>
        <v>0</v>
      </c>
    </row>
    <row r="930" ht="30" hidden="1" customHeight="1" spans="1:18">
      <c r="A930" s="426">
        <v>21206</v>
      </c>
      <c r="B930" s="427" t="s">
        <v>105</v>
      </c>
      <c r="C930" s="427" t="s">
        <v>194</v>
      </c>
      <c r="D930" s="428"/>
      <c r="E930" s="429" t="s">
        <v>948</v>
      </c>
      <c r="F930" s="460">
        <f t="shared" si="91"/>
        <v>0</v>
      </c>
      <c r="G930" s="430">
        <f t="shared" si="92"/>
        <v>0</v>
      </c>
      <c r="H930" s="460">
        <v>0</v>
      </c>
      <c r="I930" s="460">
        <v>0</v>
      </c>
      <c r="J930" s="460">
        <v>0</v>
      </c>
      <c r="K930" s="460">
        <v>0</v>
      </c>
      <c r="L930" s="460">
        <v>0</v>
      </c>
      <c r="M930" s="445">
        <f t="shared" si="89"/>
        <v>0</v>
      </c>
      <c r="N930" s="460">
        <v>0</v>
      </c>
      <c r="O930" s="445">
        <f t="shared" si="93"/>
        <v>0</v>
      </c>
      <c r="P930" s="444">
        <f t="shared" si="94"/>
        <v>0</v>
      </c>
      <c r="Q930" s="463"/>
      <c r="R930" s="453">
        <f t="shared" si="90"/>
        <v>0</v>
      </c>
    </row>
    <row r="931" ht="30" hidden="1" customHeight="1" spans="1:18">
      <c r="A931" s="426">
        <v>2120601</v>
      </c>
      <c r="B931" s="427"/>
      <c r="C931" s="427"/>
      <c r="D931" s="427" t="s">
        <v>183</v>
      </c>
      <c r="E931" s="429" t="s">
        <v>949</v>
      </c>
      <c r="F931" s="460">
        <f t="shared" si="91"/>
        <v>0</v>
      </c>
      <c r="G931" s="430">
        <f t="shared" si="92"/>
        <v>0</v>
      </c>
      <c r="H931" s="460">
        <v>0</v>
      </c>
      <c r="I931" s="460">
        <v>0</v>
      </c>
      <c r="J931" s="460">
        <v>0</v>
      </c>
      <c r="K931" s="460">
        <v>0</v>
      </c>
      <c r="L931" s="460">
        <v>0</v>
      </c>
      <c r="M931" s="445">
        <f t="shared" si="89"/>
        <v>0</v>
      </c>
      <c r="N931" s="460">
        <v>0</v>
      </c>
      <c r="O931" s="445">
        <f t="shared" si="93"/>
        <v>0</v>
      </c>
      <c r="P931" s="444">
        <f t="shared" si="94"/>
        <v>0</v>
      </c>
      <c r="Q931" s="463"/>
      <c r="R931" s="453">
        <f t="shared" si="90"/>
        <v>0</v>
      </c>
    </row>
    <row r="932" ht="30" hidden="1" customHeight="1" spans="1:18">
      <c r="A932" s="426">
        <v>21208</v>
      </c>
      <c r="B932" s="427" t="s">
        <v>105</v>
      </c>
      <c r="C932" s="427" t="s">
        <v>198</v>
      </c>
      <c r="D932" s="428"/>
      <c r="E932" s="429" t="s">
        <v>950</v>
      </c>
      <c r="F932" s="460">
        <f t="shared" si="91"/>
        <v>0</v>
      </c>
      <c r="G932" s="430">
        <f t="shared" si="92"/>
        <v>0</v>
      </c>
      <c r="H932" s="460">
        <v>0</v>
      </c>
      <c r="I932" s="460"/>
      <c r="J932" s="460">
        <v>0</v>
      </c>
      <c r="K932" s="460">
        <v>0</v>
      </c>
      <c r="L932" s="460"/>
      <c r="M932" s="445">
        <f t="shared" si="89"/>
        <v>0</v>
      </c>
      <c r="N932" s="460"/>
      <c r="O932" s="445">
        <f t="shared" si="93"/>
        <v>0</v>
      </c>
      <c r="P932" s="444">
        <f t="shared" si="94"/>
        <v>0</v>
      </c>
      <c r="Q932" s="463"/>
      <c r="R932" s="453">
        <f t="shared" si="90"/>
        <v>0</v>
      </c>
    </row>
    <row r="933" ht="30" hidden="1" customHeight="1" spans="1:18">
      <c r="A933" s="426">
        <v>2120801</v>
      </c>
      <c r="B933" s="427"/>
      <c r="C933" s="427"/>
      <c r="D933" s="427" t="s">
        <v>183</v>
      </c>
      <c r="E933" s="429" t="s">
        <v>951</v>
      </c>
      <c r="F933" s="460">
        <f t="shared" si="91"/>
        <v>0</v>
      </c>
      <c r="G933" s="430">
        <f t="shared" si="92"/>
        <v>0</v>
      </c>
      <c r="H933" s="460">
        <v>0</v>
      </c>
      <c r="I933" s="460"/>
      <c r="J933" s="460">
        <v>0</v>
      </c>
      <c r="K933" s="460">
        <v>0</v>
      </c>
      <c r="L933" s="460"/>
      <c r="M933" s="445">
        <f t="shared" si="89"/>
        <v>0</v>
      </c>
      <c r="N933" s="460"/>
      <c r="O933" s="445">
        <f t="shared" si="93"/>
        <v>0</v>
      </c>
      <c r="P933" s="444">
        <f t="shared" si="94"/>
        <v>0</v>
      </c>
      <c r="Q933" s="463"/>
      <c r="R933" s="453">
        <f t="shared" si="90"/>
        <v>0</v>
      </c>
    </row>
    <row r="934" ht="30" hidden="1" customHeight="1" spans="1:18">
      <c r="A934" s="426">
        <v>2120802</v>
      </c>
      <c r="B934" s="427"/>
      <c r="C934" s="427"/>
      <c r="D934" s="427" t="s">
        <v>186</v>
      </c>
      <c r="E934" s="429" t="s">
        <v>952</v>
      </c>
      <c r="F934" s="460">
        <f t="shared" si="91"/>
        <v>0</v>
      </c>
      <c r="G934" s="430">
        <f t="shared" si="92"/>
        <v>0</v>
      </c>
      <c r="H934" s="460">
        <v>0</v>
      </c>
      <c r="I934" s="460"/>
      <c r="J934" s="460">
        <v>0</v>
      </c>
      <c r="K934" s="460">
        <v>0</v>
      </c>
      <c r="L934" s="460"/>
      <c r="M934" s="445">
        <f t="shared" si="89"/>
        <v>0</v>
      </c>
      <c r="N934" s="460"/>
      <c r="O934" s="445">
        <f t="shared" si="93"/>
        <v>0</v>
      </c>
      <c r="P934" s="444">
        <f t="shared" si="94"/>
        <v>0</v>
      </c>
      <c r="Q934" s="463"/>
      <c r="R934" s="453">
        <f t="shared" si="90"/>
        <v>0</v>
      </c>
    </row>
    <row r="935" ht="30" hidden="1" customHeight="1" spans="1:18">
      <c r="A935" s="426">
        <v>2120803</v>
      </c>
      <c r="B935" s="427"/>
      <c r="C935" s="427"/>
      <c r="D935" s="427" t="s">
        <v>188</v>
      </c>
      <c r="E935" s="429" t="s">
        <v>953</v>
      </c>
      <c r="F935" s="460">
        <f t="shared" si="91"/>
        <v>0</v>
      </c>
      <c r="G935" s="430">
        <f t="shared" si="92"/>
        <v>0</v>
      </c>
      <c r="H935" s="460">
        <v>0</v>
      </c>
      <c r="I935" s="460"/>
      <c r="J935" s="460">
        <v>0</v>
      </c>
      <c r="K935" s="460">
        <v>0</v>
      </c>
      <c r="L935" s="460"/>
      <c r="M935" s="445">
        <f t="shared" si="89"/>
        <v>0</v>
      </c>
      <c r="N935" s="460"/>
      <c r="O935" s="445">
        <f t="shared" si="93"/>
        <v>0</v>
      </c>
      <c r="P935" s="444">
        <f t="shared" si="94"/>
        <v>0</v>
      </c>
      <c r="Q935" s="463"/>
      <c r="R935" s="453">
        <f t="shared" si="90"/>
        <v>0</v>
      </c>
    </row>
    <row r="936" ht="30" hidden="1" customHeight="1" spans="1:18">
      <c r="A936" s="426">
        <v>2120804</v>
      </c>
      <c r="B936" s="427"/>
      <c r="C936" s="427"/>
      <c r="D936" s="427" t="s">
        <v>190</v>
      </c>
      <c r="E936" s="429" t="s">
        <v>954</v>
      </c>
      <c r="F936" s="460">
        <f t="shared" si="91"/>
        <v>0</v>
      </c>
      <c r="G936" s="430">
        <f t="shared" si="92"/>
        <v>0</v>
      </c>
      <c r="H936" s="460">
        <v>0</v>
      </c>
      <c r="I936" s="460"/>
      <c r="J936" s="460">
        <v>0</v>
      </c>
      <c r="K936" s="460">
        <v>0</v>
      </c>
      <c r="L936" s="460"/>
      <c r="M936" s="445">
        <f t="shared" si="89"/>
        <v>0</v>
      </c>
      <c r="N936" s="460"/>
      <c r="O936" s="445">
        <f t="shared" si="93"/>
        <v>0</v>
      </c>
      <c r="P936" s="444">
        <f t="shared" si="94"/>
        <v>0</v>
      </c>
      <c r="Q936" s="463"/>
      <c r="R936" s="453">
        <f t="shared" si="90"/>
        <v>0</v>
      </c>
    </row>
    <row r="937" ht="30" hidden="1" customHeight="1" spans="1:18">
      <c r="A937" s="426">
        <v>2120805</v>
      </c>
      <c r="B937" s="427"/>
      <c r="C937" s="427"/>
      <c r="D937" s="427" t="s">
        <v>192</v>
      </c>
      <c r="E937" s="429" t="s">
        <v>955</v>
      </c>
      <c r="F937" s="460">
        <f t="shared" si="91"/>
        <v>0</v>
      </c>
      <c r="G937" s="430">
        <f t="shared" si="92"/>
        <v>0</v>
      </c>
      <c r="H937" s="460">
        <v>0</v>
      </c>
      <c r="I937" s="460"/>
      <c r="J937" s="460">
        <v>0</v>
      </c>
      <c r="K937" s="460">
        <v>0</v>
      </c>
      <c r="L937" s="460"/>
      <c r="M937" s="445">
        <f t="shared" si="89"/>
        <v>0</v>
      </c>
      <c r="N937" s="460"/>
      <c r="O937" s="445">
        <f t="shared" si="93"/>
        <v>0</v>
      </c>
      <c r="P937" s="444">
        <f t="shared" si="94"/>
        <v>0</v>
      </c>
      <c r="Q937" s="463"/>
      <c r="R937" s="453">
        <f t="shared" si="90"/>
        <v>0</v>
      </c>
    </row>
    <row r="938" ht="30" hidden="1" customHeight="1" spans="1:18">
      <c r="A938" s="426">
        <v>2120806</v>
      </c>
      <c r="B938" s="427"/>
      <c r="C938" s="427"/>
      <c r="D938" s="427" t="s">
        <v>194</v>
      </c>
      <c r="E938" s="429" t="s">
        <v>956</v>
      </c>
      <c r="F938" s="460">
        <f t="shared" si="91"/>
        <v>0</v>
      </c>
      <c r="G938" s="430">
        <f t="shared" si="92"/>
        <v>0</v>
      </c>
      <c r="H938" s="460">
        <v>0</v>
      </c>
      <c r="I938" s="460"/>
      <c r="J938" s="460">
        <v>0</v>
      </c>
      <c r="K938" s="460">
        <v>0</v>
      </c>
      <c r="L938" s="460"/>
      <c r="M938" s="445">
        <f t="shared" si="89"/>
        <v>0</v>
      </c>
      <c r="N938" s="460"/>
      <c r="O938" s="445">
        <f t="shared" si="93"/>
        <v>0</v>
      </c>
      <c r="P938" s="444">
        <f t="shared" si="94"/>
        <v>0</v>
      </c>
      <c r="Q938" s="463"/>
      <c r="R938" s="453">
        <f t="shared" si="90"/>
        <v>0</v>
      </c>
    </row>
    <row r="939" ht="30" hidden="1" customHeight="1" spans="1:18">
      <c r="A939" s="426">
        <v>2120807</v>
      </c>
      <c r="B939" s="427"/>
      <c r="C939" s="427"/>
      <c r="D939" s="427" t="s">
        <v>196</v>
      </c>
      <c r="E939" s="429" t="s">
        <v>957</v>
      </c>
      <c r="F939" s="460">
        <f t="shared" si="91"/>
        <v>0</v>
      </c>
      <c r="G939" s="430">
        <f t="shared" si="92"/>
        <v>0</v>
      </c>
      <c r="H939" s="460">
        <v>0</v>
      </c>
      <c r="I939" s="460"/>
      <c r="J939" s="460">
        <v>0</v>
      </c>
      <c r="K939" s="460">
        <v>0</v>
      </c>
      <c r="L939" s="460"/>
      <c r="M939" s="445">
        <f t="shared" si="89"/>
        <v>0</v>
      </c>
      <c r="N939" s="460"/>
      <c r="O939" s="445">
        <f t="shared" si="93"/>
        <v>0</v>
      </c>
      <c r="P939" s="444">
        <f t="shared" si="94"/>
        <v>0</v>
      </c>
      <c r="Q939" s="463"/>
      <c r="R939" s="453">
        <f t="shared" si="90"/>
        <v>0</v>
      </c>
    </row>
    <row r="940" ht="30" hidden="1" customHeight="1" spans="1:18">
      <c r="A940" s="426">
        <v>2120809</v>
      </c>
      <c r="B940" s="427"/>
      <c r="C940" s="427"/>
      <c r="D940" s="427" t="s">
        <v>200</v>
      </c>
      <c r="E940" s="429" t="s">
        <v>958</v>
      </c>
      <c r="F940" s="460">
        <f t="shared" si="91"/>
        <v>0</v>
      </c>
      <c r="G940" s="430">
        <f t="shared" si="92"/>
        <v>0</v>
      </c>
      <c r="H940" s="460">
        <v>0</v>
      </c>
      <c r="I940" s="460"/>
      <c r="J940" s="460">
        <v>0</v>
      </c>
      <c r="K940" s="460">
        <v>0</v>
      </c>
      <c r="L940" s="460"/>
      <c r="M940" s="445">
        <f t="shared" si="89"/>
        <v>0</v>
      </c>
      <c r="N940" s="460"/>
      <c r="O940" s="445">
        <f t="shared" si="93"/>
        <v>0</v>
      </c>
      <c r="P940" s="444">
        <f t="shared" si="94"/>
        <v>0</v>
      </c>
      <c r="Q940" s="463"/>
      <c r="R940" s="453">
        <f t="shared" si="90"/>
        <v>0</v>
      </c>
    </row>
    <row r="941" ht="30" hidden="1" customHeight="1" spans="1:18">
      <c r="A941" s="426">
        <v>2120810</v>
      </c>
      <c r="B941" s="427"/>
      <c r="C941" s="427"/>
      <c r="D941" s="427" t="s">
        <v>260</v>
      </c>
      <c r="E941" s="429" t="s">
        <v>959</v>
      </c>
      <c r="F941" s="460">
        <f t="shared" si="91"/>
        <v>0</v>
      </c>
      <c r="G941" s="430">
        <f t="shared" si="92"/>
        <v>0</v>
      </c>
      <c r="H941" s="460">
        <v>0</v>
      </c>
      <c r="I941" s="460"/>
      <c r="J941" s="460">
        <v>0</v>
      </c>
      <c r="K941" s="460">
        <v>0</v>
      </c>
      <c r="L941" s="460"/>
      <c r="M941" s="445">
        <f t="shared" si="89"/>
        <v>0</v>
      </c>
      <c r="N941" s="460"/>
      <c r="O941" s="445">
        <f t="shared" si="93"/>
        <v>0</v>
      </c>
      <c r="P941" s="444">
        <f t="shared" si="94"/>
        <v>0</v>
      </c>
      <c r="Q941" s="463"/>
      <c r="R941" s="453">
        <f t="shared" si="90"/>
        <v>0</v>
      </c>
    </row>
    <row r="942" ht="30" hidden="1" customHeight="1" spans="1:18">
      <c r="A942" s="426">
        <v>2120811</v>
      </c>
      <c r="B942" s="427"/>
      <c r="C942" s="427"/>
      <c r="D942" s="427" t="s">
        <v>269</v>
      </c>
      <c r="E942" s="429" t="s">
        <v>960</v>
      </c>
      <c r="F942" s="460">
        <f t="shared" si="91"/>
        <v>0</v>
      </c>
      <c r="G942" s="430">
        <f t="shared" si="92"/>
        <v>0</v>
      </c>
      <c r="H942" s="460">
        <v>0</v>
      </c>
      <c r="I942" s="460"/>
      <c r="J942" s="460">
        <v>0</v>
      </c>
      <c r="K942" s="460">
        <v>0</v>
      </c>
      <c r="L942" s="460"/>
      <c r="M942" s="445">
        <f t="shared" si="89"/>
        <v>0</v>
      </c>
      <c r="N942" s="460"/>
      <c r="O942" s="445">
        <f t="shared" si="93"/>
        <v>0</v>
      </c>
      <c r="P942" s="444">
        <f t="shared" si="94"/>
        <v>0</v>
      </c>
      <c r="Q942" s="463"/>
      <c r="R942" s="453">
        <f t="shared" si="90"/>
        <v>0</v>
      </c>
    </row>
    <row r="943" ht="30" hidden="1" customHeight="1" spans="1:18">
      <c r="A943" s="426">
        <v>2120813</v>
      </c>
      <c r="B943" s="427"/>
      <c r="C943" s="427"/>
      <c r="D943" s="427" t="s">
        <v>279</v>
      </c>
      <c r="E943" s="429" t="s">
        <v>961</v>
      </c>
      <c r="F943" s="460">
        <f t="shared" si="91"/>
        <v>0</v>
      </c>
      <c r="G943" s="430">
        <f t="shared" si="92"/>
        <v>0</v>
      </c>
      <c r="H943" s="460">
        <v>0</v>
      </c>
      <c r="I943" s="460"/>
      <c r="J943" s="460">
        <v>0</v>
      </c>
      <c r="K943" s="460">
        <v>0</v>
      </c>
      <c r="L943" s="460"/>
      <c r="M943" s="445">
        <f t="shared" si="89"/>
        <v>0</v>
      </c>
      <c r="N943" s="460"/>
      <c r="O943" s="445">
        <f t="shared" si="93"/>
        <v>0</v>
      </c>
      <c r="P943" s="444">
        <f t="shared" si="94"/>
        <v>0</v>
      </c>
      <c r="Q943" s="463"/>
      <c r="R943" s="453">
        <f t="shared" si="90"/>
        <v>0</v>
      </c>
    </row>
    <row r="944" ht="30" hidden="1" customHeight="1" spans="1:18">
      <c r="A944" s="426">
        <v>2120899</v>
      </c>
      <c r="B944" s="427"/>
      <c r="C944" s="427"/>
      <c r="D944" s="427" t="s">
        <v>204</v>
      </c>
      <c r="E944" s="429" t="s">
        <v>962</v>
      </c>
      <c r="F944" s="460">
        <f t="shared" si="91"/>
        <v>0</v>
      </c>
      <c r="G944" s="430">
        <f t="shared" si="92"/>
        <v>0</v>
      </c>
      <c r="H944" s="460">
        <v>0</v>
      </c>
      <c r="I944" s="460"/>
      <c r="J944" s="460">
        <v>0</v>
      </c>
      <c r="K944" s="460">
        <v>0</v>
      </c>
      <c r="L944" s="460"/>
      <c r="M944" s="445">
        <f t="shared" si="89"/>
        <v>0</v>
      </c>
      <c r="N944" s="460"/>
      <c r="O944" s="445">
        <f t="shared" si="93"/>
        <v>0</v>
      </c>
      <c r="P944" s="444">
        <f t="shared" si="94"/>
        <v>0</v>
      </c>
      <c r="Q944" s="463"/>
      <c r="R944" s="453">
        <f t="shared" si="90"/>
        <v>0</v>
      </c>
    </row>
    <row r="945" ht="30" hidden="1" customHeight="1" spans="1:18">
      <c r="A945" s="426">
        <v>21209</v>
      </c>
      <c r="B945" s="427" t="s">
        <v>105</v>
      </c>
      <c r="C945" s="427" t="s">
        <v>200</v>
      </c>
      <c r="D945" s="428"/>
      <c r="E945" s="429" t="s">
        <v>963</v>
      </c>
      <c r="F945" s="460">
        <f t="shared" si="91"/>
        <v>0</v>
      </c>
      <c r="G945" s="430">
        <f t="shared" si="92"/>
        <v>0</v>
      </c>
      <c r="H945" s="460">
        <v>0</v>
      </c>
      <c r="I945" s="460"/>
      <c r="J945" s="460">
        <v>0</v>
      </c>
      <c r="K945" s="460">
        <v>0</v>
      </c>
      <c r="L945" s="460"/>
      <c r="M945" s="445">
        <f t="shared" si="89"/>
        <v>0</v>
      </c>
      <c r="N945" s="460"/>
      <c r="O945" s="445">
        <f t="shared" si="93"/>
        <v>0</v>
      </c>
      <c r="P945" s="444">
        <f t="shared" si="94"/>
        <v>0</v>
      </c>
      <c r="Q945" s="463"/>
      <c r="R945" s="453">
        <f t="shared" si="90"/>
        <v>0</v>
      </c>
    </row>
    <row r="946" ht="30" hidden="1" customHeight="1" spans="1:18">
      <c r="A946" s="426">
        <v>2120901</v>
      </c>
      <c r="B946" s="427"/>
      <c r="C946" s="427"/>
      <c r="D946" s="427" t="s">
        <v>183</v>
      </c>
      <c r="E946" s="429" t="s">
        <v>964</v>
      </c>
      <c r="F946" s="460">
        <f t="shared" si="91"/>
        <v>0</v>
      </c>
      <c r="G946" s="430">
        <f t="shared" si="92"/>
        <v>0</v>
      </c>
      <c r="H946" s="460">
        <v>0</v>
      </c>
      <c r="I946" s="460"/>
      <c r="J946" s="460">
        <v>0</v>
      </c>
      <c r="K946" s="460">
        <v>0</v>
      </c>
      <c r="L946" s="460"/>
      <c r="M946" s="445">
        <f t="shared" si="89"/>
        <v>0</v>
      </c>
      <c r="N946" s="460"/>
      <c r="O946" s="445">
        <f t="shared" si="93"/>
        <v>0</v>
      </c>
      <c r="P946" s="444">
        <f t="shared" si="94"/>
        <v>0</v>
      </c>
      <c r="Q946" s="463"/>
      <c r="R946" s="453">
        <f t="shared" si="90"/>
        <v>0</v>
      </c>
    </row>
    <row r="947" ht="30" hidden="1" customHeight="1" spans="1:18">
      <c r="A947" s="426">
        <v>2120902</v>
      </c>
      <c r="B947" s="427"/>
      <c r="C947" s="427"/>
      <c r="D947" s="427" t="s">
        <v>186</v>
      </c>
      <c r="E947" s="429" t="s">
        <v>965</v>
      </c>
      <c r="F947" s="460">
        <f t="shared" si="91"/>
        <v>0</v>
      </c>
      <c r="G947" s="430">
        <f t="shared" si="92"/>
        <v>0</v>
      </c>
      <c r="H947" s="460">
        <v>0</v>
      </c>
      <c r="I947" s="460"/>
      <c r="J947" s="460">
        <v>0</v>
      </c>
      <c r="K947" s="460">
        <v>0</v>
      </c>
      <c r="L947" s="460"/>
      <c r="M947" s="445">
        <f t="shared" si="89"/>
        <v>0</v>
      </c>
      <c r="N947" s="460"/>
      <c r="O947" s="445">
        <f t="shared" si="93"/>
        <v>0</v>
      </c>
      <c r="P947" s="444">
        <f t="shared" si="94"/>
        <v>0</v>
      </c>
      <c r="Q947" s="463"/>
      <c r="R947" s="453">
        <f t="shared" si="90"/>
        <v>0</v>
      </c>
    </row>
    <row r="948" ht="30" hidden="1" customHeight="1" spans="1:18">
      <c r="A948" s="426">
        <v>2120903</v>
      </c>
      <c r="B948" s="427"/>
      <c r="C948" s="427"/>
      <c r="D948" s="427" t="s">
        <v>188</v>
      </c>
      <c r="E948" s="429" t="s">
        <v>966</v>
      </c>
      <c r="F948" s="460">
        <f t="shared" si="91"/>
        <v>0</v>
      </c>
      <c r="G948" s="430">
        <f t="shared" si="92"/>
        <v>0</v>
      </c>
      <c r="H948" s="460">
        <v>0</v>
      </c>
      <c r="I948" s="460"/>
      <c r="J948" s="460">
        <v>0</v>
      </c>
      <c r="K948" s="460">
        <v>0</v>
      </c>
      <c r="L948" s="460"/>
      <c r="M948" s="445">
        <f t="shared" si="89"/>
        <v>0</v>
      </c>
      <c r="N948" s="460"/>
      <c r="O948" s="445">
        <f t="shared" si="93"/>
        <v>0</v>
      </c>
      <c r="P948" s="444">
        <f t="shared" si="94"/>
        <v>0</v>
      </c>
      <c r="Q948" s="463"/>
      <c r="R948" s="453">
        <f t="shared" si="90"/>
        <v>0</v>
      </c>
    </row>
    <row r="949" ht="30" hidden="1" customHeight="1" spans="1:18">
      <c r="A949" s="426">
        <v>2120904</v>
      </c>
      <c r="B949" s="427"/>
      <c r="C949" s="427"/>
      <c r="D949" s="427" t="s">
        <v>190</v>
      </c>
      <c r="E949" s="429" t="s">
        <v>967</v>
      </c>
      <c r="F949" s="460">
        <f t="shared" si="91"/>
        <v>0</v>
      </c>
      <c r="G949" s="430">
        <f t="shared" si="92"/>
        <v>0</v>
      </c>
      <c r="H949" s="460">
        <v>0</v>
      </c>
      <c r="I949" s="460"/>
      <c r="J949" s="460">
        <v>0</v>
      </c>
      <c r="K949" s="460">
        <v>0</v>
      </c>
      <c r="L949" s="460"/>
      <c r="M949" s="445">
        <f t="shared" si="89"/>
        <v>0</v>
      </c>
      <c r="N949" s="460"/>
      <c r="O949" s="445">
        <f t="shared" si="93"/>
        <v>0</v>
      </c>
      <c r="P949" s="444">
        <f t="shared" si="94"/>
        <v>0</v>
      </c>
      <c r="Q949" s="463"/>
      <c r="R949" s="453">
        <f t="shared" si="90"/>
        <v>0</v>
      </c>
    </row>
    <row r="950" ht="30" hidden="1" customHeight="1" spans="1:18">
      <c r="A950" s="426">
        <v>2120999</v>
      </c>
      <c r="B950" s="427"/>
      <c r="C950" s="427"/>
      <c r="D950" s="427" t="s">
        <v>204</v>
      </c>
      <c r="E950" s="429" t="s">
        <v>968</v>
      </c>
      <c r="F950" s="460">
        <f t="shared" si="91"/>
        <v>0</v>
      </c>
      <c r="G950" s="430">
        <f t="shared" si="92"/>
        <v>0</v>
      </c>
      <c r="H950" s="460">
        <v>0</v>
      </c>
      <c r="I950" s="460"/>
      <c r="J950" s="460">
        <v>0</v>
      </c>
      <c r="K950" s="460">
        <v>0</v>
      </c>
      <c r="L950" s="460"/>
      <c r="M950" s="445">
        <f t="shared" si="89"/>
        <v>0</v>
      </c>
      <c r="N950" s="460"/>
      <c r="O950" s="445">
        <f t="shared" si="93"/>
        <v>0</v>
      </c>
      <c r="P950" s="444">
        <f t="shared" si="94"/>
        <v>0</v>
      </c>
      <c r="Q950" s="463"/>
      <c r="R950" s="453">
        <f t="shared" si="90"/>
        <v>0</v>
      </c>
    </row>
    <row r="951" ht="30" hidden="1" customHeight="1" spans="1:18">
      <c r="A951" s="426">
        <v>21210</v>
      </c>
      <c r="B951" s="427" t="s">
        <v>105</v>
      </c>
      <c r="C951" s="427" t="s">
        <v>260</v>
      </c>
      <c r="D951" s="428"/>
      <c r="E951" s="429" t="s">
        <v>969</v>
      </c>
      <c r="F951" s="460">
        <f t="shared" si="91"/>
        <v>0</v>
      </c>
      <c r="G951" s="430">
        <f t="shared" si="92"/>
        <v>0</v>
      </c>
      <c r="H951" s="460">
        <v>0</v>
      </c>
      <c r="I951" s="460"/>
      <c r="J951" s="460">
        <v>0</v>
      </c>
      <c r="K951" s="460">
        <v>0</v>
      </c>
      <c r="L951" s="460"/>
      <c r="M951" s="445">
        <f t="shared" si="89"/>
        <v>0</v>
      </c>
      <c r="N951" s="460"/>
      <c r="O951" s="445">
        <f t="shared" si="93"/>
        <v>0</v>
      </c>
      <c r="P951" s="444">
        <f t="shared" si="94"/>
        <v>0</v>
      </c>
      <c r="Q951" s="463"/>
      <c r="R951" s="453">
        <f t="shared" si="90"/>
        <v>0</v>
      </c>
    </row>
    <row r="952" ht="30" hidden="1" customHeight="1" spans="1:18">
      <c r="A952" s="426">
        <v>2121001</v>
      </c>
      <c r="B952" s="427"/>
      <c r="C952" s="427"/>
      <c r="D952" s="427" t="s">
        <v>183</v>
      </c>
      <c r="E952" s="429" t="s">
        <v>951</v>
      </c>
      <c r="F952" s="460">
        <f t="shared" si="91"/>
        <v>0</v>
      </c>
      <c r="G952" s="430">
        <f t="shared" si="92"/>
        <v>0</v>
      </c>
      <c r="H952" s="460">
        <v>0</v>
      </c>
      <c r="I952" s="460"/>
      <c r="J952" s="460">
        <v>0</v>
      </c>
      <c r="K952" s="460">
        <v>0</v>
      </c>
      <c r="L952" s="460"/>
      <c r="M952" s="445">
        <f t="shared" si="89"/>
        <v>0</v>
      </c>
      <c r="N952" s="460"/>
      <c r="O952" s="445">
        <f t="shared" si="93"/>
        <v>0</v>
      </c>
      <c r="P952" s="444">
        <f t="shared" si="94"/>
        <v>0</v>
      </c>
      <c r="Q952" s="463"/>
      <c r="R952" s="453">
        <f t="shared" si="90"/>
        <v>0</v>
      </c>
    </row>
    <row r="953" ht="30" hidden="1" customHeight="1" spans="1:18">
      <c r="A953" s="426">
        <v>2121002</v>
      </c>
      <c r="B953" s="427"/>
      <c r="C953" s="427"/>
      <c r="D953" s="427" t="s">
        <v>186</v>
      </c>
      <c r="E953" s="429" t="s">
        <v>952</v>
      </c>
      <c r="F953" s="460">
        <f t="shared" si="91"/>
        <v>0</v>
      </c>
      <c r="G953" s="430">
        <f t="shared" si="92"/>
        <v>0</v>
      </c>
      <c r="H953" s="460">
        <v>0</v>
      </c>
      <c r="I953" s="460"/>
      <c r="J953" s="460">
        <v>0</v>
      </c>
      <c r="K953" s="460">
        <v>0</v>
      </c>
      <c r="L953" s="460"/>
      <c r="M953" s="445">
        <f t="shared" si="89"/>
        <v>0</v>
      </c>
      <c r="N953" s="460"/>
      <c r="O953" s="445">
        <f t="shared" si="93"/>
        <v>0</v>
      </c>
      <c r="P953" s="444">
        <f t="shared" si="94"/>
        <v>0</v>
      </c>
      <c r="Q953" s="463"/>
      <c r="R953" s="453">
        <f t="shared" si="90"/>
        <v>0</v>
      </c>
    </row>
    <row r="954" ht="30" hidden="1" customHeight="1" spans="1:18">
      <c r="A954" s="426">
        <v>2121099</v>
      </c>
      <c r="B954" s="427"/>
      <c r="C954" s="427"/>
      <c r="D954" s="427" t="s">
        <v>204</v>
      </c>
      <c r="E954" s="429" t="s">
        <v>970</v>
      </c>
      <c r="F954" s="460">
        <f t="shared" si="91"/>
        <v>0</v>
      </c>
      <c r="G954" s="430">
        <f t="shared" si="92"/>
        <v>0</v>
      </c>
      <c r="H954" s="460">
        <v>0</v>
      </c>
      <c r="I954" s="460"/>
      <c r="J954" s="460">
        <v>0</v>
      </c>
      <c r="K954" s="460">
        <v>0</v>
      </c>
      <c r="L954" s="460"/>
      <c r="M954" s="445">
        <f t="shared" si="89"/>
        <v>0</v>
      </c>
      <c r="N954" s="460"/>
      <c r="O954" s="445">
        <f t="shared" si="93"/>
        <v>0</v>
      </c>
      <c r="P954" s="444">
        <f t="shared" si="94"/>
        <v>0</v>
      </c>
      <c r="Q954" s="463"/>
      <c r="R954" s="453">
        <f t="shared" si="90"/>
        <v>0</v>
      </c>
    </row>
    <row r="955" ht="30" hidden="1" customHeight="1" spans="1:18">
      <c r="A955" s="426">
        <v>21211</v>
      </c>
      <c r="B955" s="427" t="s">
        <v>105</v>
      </c>
      <c r="C955" s="427" t="s">
        <v>269</v>
      </c>
      <c r="D955" s="428"/>
      <c r="E955" s="429" t="s">
        <v>971</v>
      </c>
      <c r="F955" s="460">
        <f t="shared" si="91"/>
        <v>0</v>
      </c>
      <c r="G955" s="430">
        <f t="shared" si="92"/>
        <v>0</v>
      </c>
      <c r="H955" s="460">
        <v>0</v>
      </c>
      <c r="I955" s="460"/>
      <c r="J955" s="460">
        <v>0</v>
      </c>
      <c r="K955" s="460">
        <v>0</v>
      </c>
      <c r="L955" s="460"/>
      <c r="M955" s="445">
        <f t="shared" si="89"/>
        <v>0</v>
      </c>
      <c r="N955" s="460"/>
      <c r="O955" s="445">
        <f t="shared" si="93"/>
        <v>0</v>
      </c>
      <c r="P955" s="444">
        <f t="shared" si="94"/>
        <v>0</v>
      </c>
      <c r="Q955" s="463"/>
      <c r="R955" s="453">
        <f t="shared" si="90"/>
        <v>0</v>
      </c>
    </row>
    <row r="956" ht="30" hidden="1" customHeight="1" spans="1:18">
      <c r="A956" s="426">
        <v>21212</v>
      </c>
      <c r="B956" s="427" t="s">
        <v>105</v>
      </c>
      <c r="C956" s="427" t="s">
        <v>271</v>
      </c>
      <c r="D956" s="428"/>
      <c r="E956" s="429" t="s">
        <v>972</v>
      </c>
      <c r="F956" s="460">
        <f t="shared" si="91"/>
        <v>0</v>
      </c>
      <c r="G956" s="430">
        <f t="shared" si="92"/>
        <v>0</v>
      </c>
      <c r="H956" s="460">
        <v>0</v>
      </c>
      <c r="I956" s="460"/>
      <c r="J956" s="460">
        <v>0</v>
      </c>
      <c r="K956" s="460">
        <v>0</v>
      </c>
      <c r="L956" s="460"/>
      <c r="M956" s="445">
        <f t="shared" si="89"/>
        <v>0</v>
      </c>
      <c r="N956" s="460"/>
      <c r="O956" s="445">
        <f t="shared" si="93"/>
        <v>0</v>
      </c>
      <c r="P956" s="444">
        <f t="shared" si="94"/>
        <v>0</v>
      </c>
      <c r="Q956" s="463"/>
      <c r="R956" s="453">
        <f t="shared" si="90"/>
        <v>0</v>
      </c>
    </row>
    <row r="957" ht="30" hidden="1" customHeight="1" spans="1:18">
      <c r="A957" s="426">
        <v>2121201</v>
      </c>
      <c r="B957" s="427"/>
      <c r="C957" s="427"/>
      <c r="D957" s="427" t="s">
        <v>183</v>
      </c>
      <c r="E957" s="429" t="s">
        <v>973</v>
      </c>
      <c r="F957" s="460">
        <f t="shared" si="91"/>
        <v>0</v>
      </c>
      <c r="G957" s="430">
        <f t="shared" si="92"/>
        <v>0</v>
      </c>
      <c r="H957" s="460">
        <v>0</v>
      </c>
      <c r="I957" s="460"/>
      <c r="J957" s="460">
        <v>0</v>
      </c>
      <c r="K957" s="460">
        <v>0</v>
      </c>
      <c r="L957" s="460"/>
      <c r="M957" s="445">
        <f t="shared" si="89"/>
        <v>0</v>
      </c>
      <c r="N957" s="460"/>
      <c r="O957" s="445">
        <f t="shared" si="93"/>
        <v>0</v>
      </c>
      <c r="P957" s="444">
        <f t="shared" si="94"/>
        <v>0</v>
      </c>
      <c r="Q957" s="463"/>
      <c r="R957" s="453">
        <f t="shared" si="90"/>
        <v>0</v>
      </c>
    </row>
    <row r="958" ht="30" hidden="1" customHeight="1" spans="1:18">
      <c r="A958" s="426">
        <v>2121202</v>
      </c>
      <c r="B958" s="427"/>
      <c r="C958" s="427"/>
      <c r="D958" s="427" t="s">
        <v>186</v>
      </c>
      <c r="E958" s="429" t="s">
        <v>974</v>
      </c>
      <c r="F958" s="460">
        <f t="shared" si="91"/>
        <v>0</v>
      </c>
      <c r="G958" s="430">
        <f t="shared" si="92"/>
        <v>0</v>
      </c>
      <c r="H958" s="460">
        <v>0</v>
      </c>
      <c r="I958" s="460"/>
      <c r="J958" s="460">
        <v>0</v>
      </c>
      <c r="K958" s="460">
        <v>0</v>
      </c>
      <c r="L958" s="460"/>
      <c r="M958" s="445">
        <f t="shared" si="89"/>
        <v>0</v>
      </c>
      <c r="N958" s="460"/>
      <c r="O958" s="445">
        <f t="shared" si="93"/>
        <v>0</v>
      </c>
      <c r="P958" s="444">
        <f t="shared" si="94"/>
        <v>0</v>
      </c>
      <c r="Q958" s="463"/>
      <c r="R958" s="453">
        <f t="shared" si="90"/>
        <v>0</v>
      </c>
    </row>
    <row r="959" ht="30" hidden="1" customHeight="1" spans="1:18">
      <c r="A959" s="426">
        <v>2121203</v>
      </c>
      <c r="B959" s="427"/>
      <c r="C959" s="427"/>
      <c r="D959" s="427" t="s">
        <v>188</v>
      </c>
      <c r="E959" s="429" t="s">
        <v>975</v>
      </c>
      <c r="F959" s="460">
        <f t="shared" si="91"/>
        <v>0</v>
      </c>
      <c r="G959" s="430">
        <f t="shared" si="92"/>
        <v>0</v>
      </c>
      <c r="H959" s="460">
        <v>0</v>
      </c>
      <c r="I959" s="460"/>
      <c r="J959" s="460">
        <v>0</v>
      </c>
      <c r="K959" s="460">
        <v>0</v>
      </c>
      <c r="L959" s="460"/>
      <c r="M959" s="445">
        <f t="shared" si="89"/>
        <v>0</v>
      </c>
      <c r="N959" s="460"/>
      <c r="O959" s="445">
        <f t="shared" si="93"/>
        <v>0</v>
      </c>
      <c r="P959" s="444">
        <f t="shared" si="94"/>
        <v>0</v>
      </c>
      <c r="Q959" s="463"/>
      <c r="R959" s="453">
        <f t="shared" si="90"/>
        <v>0</v>
      </c>
    </row>
    <row r="960" ht="30" hidden="1" customHeight="1" spans="1:18">
      <c r="A960" s="426">
        <v>2121204</v>
      </c>
      <c r="B960" s="427"/>
      <c r="C960" s="427"/>
      <c r="D960" s="427" t="s">
        <v>190</v>
      </c>
      <c r="E960" s="429" t="s">
        <v>976</v>
      </c>
      <c r="F960" s="460">
        <f t="shared" si="91"/>
        <v>0</v>
      </c>
      <c r="G960" s="430">
        <f t="shared" si="92"/>
        <v>0</v>
      </c>
      <c r="H960" s="460">
        <v>0</v>
      </c>
      <c r="I960" s="460"/>
      <c r="J960" s="460">
        <v>0</v>
      </c>
      <c r="K960" s="460">
        <v>0</v>
      </c>
      <c r="L960" s="460"/>
      <c r="M960" s="445">
        <f t="shared" si="89"/>
        <v>0</v>
      </c>
      <c r="N960" s="460"/>
      <c r="O960" s="445">
        <f t="shared" si="93"/>
        <v>0</v>
      </c>
      <c r="P960" s="444">
        <f t="shared" si="94"/>
        <v>0</v>
      </c>
      <c r="Q960" s="463"/>
      <c r="R960" s="453">
        <f t="shared" si="90"/>
        <v>0</v>
      </c>
    </row>
    <row r="961" ht="30" hidden="1" customHeight="1" spans="1:18">
      <c r="A961" s="426">
        <v>2121299</v>
      </c>
      <c r="B961" s="427"/>
      <c r="C961" s="427"/>
      <c r="D961" s="427" t="s">
        <v>204</v>
      </c>
      <c r="E961" s="429" t="s">
        <v>977</v>
      </c>
      <c r="F961" s="460">
        <f t="shared" si="91"/>
        <v>0</v>
      </c>
      <c r="G961" s="430">
        <f t="shared" si="92"/>
        <v>0</v>
      </c>
      <c r="H961" s="460">
        <v>0</v>
      </c>
      <c r="I961" s="460"/>
      <c r="J961" s="460">
        <v>0</v>
      </c>
      <c r="K961" s="460">
        <v>0</v>
      </c>
      <c r="L961" s="460"/>
      <c r="M961" s="445">
        <f t="shared" si="89"/>
        <v>0</v>
      </c>
      <c r="N961" s="460"/>
      <c r="O961" s="445">
        <f t="shared" si="93"/>
        <v>0</v>
      </c>
      <c r="P961" s="444">
        <f t="shared" si="94"/>
        <v>0</v>
      </c>
      <c r="Q961" s="463"/>
      <c r="R961" s="453">
        <f t="shared" si="90"/>
        <v>0</v>
      </c>
    </row>
    <row r="962" ht="30" hidden="1" customHeight="1" spans="1:18">
      <c r="A962" s="426">
        <v>21213</v>
      </c>
      <c r="B962" s="427" t="s">
        <v>105</v>
      </c>
      <c r="C962" s="427" t="s">
        <v>279</v>
      </c>
      <c r="D962" s="428"/>
      <c r="E962" s="429" t="s">
        <v>978</v>
      </c>
      <c r="F962" s="460">
        <f t="shared" si="91"/>
        <v>0</v>
      </c>
      <c r="G962" s="430">
        <f t="shared" si="92"/>
        <v>0</v>
      </c>
      <c r="H962" s="460">
        <v>0</v>
      </c>
      <c r="I962" s="460"/>
      <c r="J962" s="460">
        <v>0</v>
      </c>
      <c r="K962" s="460">
        <v>0</v>
      </c>
      <c r="L962" s="460"/>
      <c r="M962" s="445">
        <f t="shared" si="89"/>
        <v>0</v>
      </c>
      <c r="N962" s="460"/>
      <c r="O962" s="445">
        <f t="shared" si="93"/>
        <v>0</v>
      </c>
      <c r="P962" s="444">
        <f t="shared" si="94"/>
        <v>0</v>
      </c>
      <c r="Q962" s="463"/>
      <c r="R962" s="453">
        <f t="shared" si="90"/>
        <v>0</v>
      </c>
    </row>
    <row r="963" ht="30" hidden="1" customHeight="1" spans="1:18">
      <c r="A963" s="426">
        <v>2121301</v>
      </c>
      <c r="B963" s="427"/>
      <c r="C963" s="427"/>
      <c r="D963" s="427" t="s">
        <v>183</v>
      </c>
      <c r="E963" s="429" t="s">
        <v>964</v>
      </c>
      <c r="F963" s="460">
        <f t="shared" si="91"/>
        <v>0</v>
      </c>
      <c r="G963" s="430">
        <f t="shared" si="92"/>
        <v>0</v>
      </c>
      <c r="H963" s="460">
        <v>0</v>
      </c>
      <c r="I963" s="460"/>
      <c r="J963" s="460">
        <v>0</v>
      </c>
      <c r="K963" s="460">
        <v>0</v>
      </c>
      <c r="L963" s="460"/>
      <c r="M963" s="445">
        <f t="shared" si="89"/>
        <v>0</v>
      </c>
      <c r="N963" s="460"/>
      <c r="O963" s="445">
        <f t="shared" si="93"/>
        <v>0</v>
      </c>
      <c r="P963" s="444">
        <f t="shared" si="94"/>
        <v>0</v>
      </c>
      <c r="Q963" s="463"/>
      <c r="R963" s="453">
        <f t="shared" si="90"/>
        <v>0</v>
      </c>
    </row>
    <row r="964" ht="30" hidden="1" customHeight="1" spans="1:18">
      <c r="A964" s="426">
        <v>2121302</v>
      </c>
      <c r="B964" s="427"/>
      <c r="C964" s="427"/>
      <c r="D964" s="427" t="s">
        <v>186</v>
      </c>
      <c r="E964" s="429" t="s">
        <v>965</v>
      </c>
      <c r="F964" s="460">
        <f t="shared" si="91"/>
        <v>0</v>
      </c>
      <c r="G964" s="430">
        <f t="shared" si="92"/>
        <v>0</v>
      </c>
      <c r="H964" s="460">
        <v>0</v>
      </c>
      <c r="I964" s="460"/>
      <c r="J964" s="460">
        <v>0</v>
      </c>
      <c r="K964" s="460">
        <v>0</v>
      </c>
      <c r="L964" s="460"/>
      <c r="M964" s="445">
        <f t="shared" si="89"/>
        <v>0</v>
      </c>
      <c r="N964" s="460"/>
      <c r="O964" s="445">
        <f t="shared" si="93"/>
        <v>0</v>
      </c>
      <c r="P964" s="444">
        <f t="shared" si="94"/>
        <v>0</v>
      </c>
      <c r="Q964" s="463"/>
      <c r="R964" s="453">
        <f t="shared" si="90"/>
        <v>0</v>
      </c>
    </row>
    <row r="965" ht="30" hidden="1" customHeight="1" spans="1:18">
      <c r="A965" s="426">
        <v>2121303</v>
      </c>
      <c r="B965" s="427"/>
      <c r="C965" s="427"/>
      <c r="D965" s="427" t="s">
        <v>188</v>
      </c>
      <c r="E965" s="429" t="s">
        <v>966</v>
      </c>
      <c r="F965" s="460">
        <f t="shared" si="91"/>
        <v>0</v>
      </c>
      <c r="G965" s="430">
        <f t="shared" si="92"/>
        <v>0</v>
      </c>
      <c r="H965" s="460">
        <v>0</v>
      </c>
      <c r="I965" s="460"/>
      <c r="J965" s="460">
        <v>0</v>
      </c>
      <c r="K965" s="460">
        <v>0</v>
      </c>
      <c r="L965" s="460"/>
      <c r="M965" s="445">
        <f t="shared" si="89"/>
        <v>0</v>
      </c>
      <c r="N965" s="460"/>
      <c r="O965" s="445">
        <f t="shared" si="93"/>
        <v>0</v>
      </c>
      <c r="P965" s="444">
        <f t="shared" si="94"/>
        <v>0</v>
      </c>
      <c r="Q965" s="463"/>
      <c r="R965" s="453">
        <f t="shared" si="90"/>
        <v>0</v>
      </c>
    </row>
    <row r="966" ht="30" hidden="1" customHeight="1" spans="1:18">
      <c r="A966" s="426">
        <v>2121304</v>
      </c>
      <c r="B966" s="427"/>
      <c r="C966" s="427"/>
      <c r="D966" s="427" t="s">
        <v>190</v>
      </c>
      <c r="E966" s="429" t="s">
        <v>967</v>
      </c>
      <c r="F966" s="460">
        <f t="shared" si="91"/>
        <v>0</v>
      </c>
      <c r="G966" s="430">
        <f t="shared" si="92"/>
        <v>0</v>
      </c>
      <c r="H966" s="460">
        <v>0</v>
      </c>
      <c r="I966" s="460"/>
      <c r="J966" s="460">
        <v>0</v>
      </c>
      <c r="K966" s="460">
        <v>0</v>
      </c>
      <c r="L966" s="460"/>
      <c r="M966" s="445">
        <f t="shared" si="89"/>
        <v>0</v>
      </c>
      <c r="N966" s="460"/>
      <c r="O966" s="445">
        <f t="shared" si="93"/>
        <v>0</v>
      </c>
      <c r="P966" s="444">
        <f t="shared" si="94"/>
        <v>0</v>
      </c>
      <c r="Q966" s="463"/>
      <c r="R966" s="453">
        <f t="shared" si="90"/>
        <v>0</v>
      </c>
    </row>
    <row r="967" ht="30" hidden="1" customHeight="1" spans="1:18">
      <c r="A967" s="426">
        <v>2121399</v>
      </c>
      <c r="B967" s="427"/>
      <c r="C967" s="427"/>
      <c r="D967" s="427" t="s">
        <v>204</v>
      </c>
      <c r="E967" s="429" t="s">
        <v>979</v>
      </c>
      <c r="F967" s="460">
        <f t="shared" si="91"/>
        <v>0</v>
      </c>
      <c r="G967" s="430">
        <f t="shared" si="92"/>
        <v>0</v>
      </c>
      <c r="H967" s="460">
        <v>0</v>
      </c>
      <c r="I967" s="460"/>
      <c r="J967" s="460">
        <v>0</v>
      </c>
      <c r="K967" s="460">
        <v>0</v>
      </c>
      <c r="L967" s="460"/>
      <c r="M967" s="445">
        <f t="shared" ref="M967:M1030" si="95">IF(F967=0,0,L967/F967)</f>
        <v>0</v>
      </c>
      <c r="N967" s="460"/>
      <c r="O967" s="445">
        <f t="shared" si="93"/>
        <v>0</v>
      </c>
      <c r="P967" s="444">
        <f t="shared" si="94"/>
        <v>0</v>
      </c>
      <c r="Q967" s="463"/>
      <c r="R967" s="453">
        <f t="shared" si="90"/>
        <v>0</v>
      </c>
    </row>
    <row r="968" ht="30" hidden="1" customHeight="1" spans="1:18">
      <c r="A968" s="426">
        <v>21214</v>
      </c>
      <c r="B968" s="427" t="s">
        <v>105</v>
      </c>
      <c r="C968" s="427" t="s">
        <v>287</v>
      </c>
      <c r="D968" s="428"/>
      <c r="E968" s="429" t="s">
        <v>980</v>
      </c>
      <c r="F968" s="460">
        <f t="shared" si="91"/>
        <v>0</v>
      </c>
      <c r="G968" s="430">
        <f t="shared" si="92"/>
        <v>0</v>
      </c>
      <c r="H968" s="460">
        <v>0</v>
      </c>
      <c r="I968" s="460"/>
      <c r="J968" s="460">
        <v>0</v>
      </c>
      <c r="K968" s="460">
        <v>0</v>
      </c>
      <c r="L968" s="460"/>
      <c r="M968" s="445">
        <f t="shared" si="95"/>
        <v>0</v>
      </c>
      <c r="N968" s="460"/>
      <c r="O968" s="445">
        <f t="shared" si="93"/>
        <v>0</v>
      </c>
      <c r="P968" s="444">
        <f t="shared" si="94"/>
        <v>0</v>
      </c>
      <c r="Q968" s="463"/>
      <c r="R968" s="453">
        <f t="shared" ref="R968:R1031" si="96">F968+G968+H968+L968+M968+N968+O968+P968</f>
        <v>0</v>
      </c>
    </row>
    <row r="969" ht="30" hidden="1" customHeight="1" spans="1:18">
      <c r="A969" s="426">
        <v>2121401</v>
      </c>
      <c r="B969" s="427"/>
      <c r="C969" s="427"/>
      <c r="D969" s="427" t="s">
        <v>183</v>
      </c>
      <c r="E969" s="429" t="s">
        <v>981</v>
      </c>
      <c r="F969" s="460">
        <f t="shared" ref="F969:F1032" si="97">G969+K969</f>
        <v>0</v>
      </c>
      <c r="G969" s="430">
        <f t="shared" ref="G969:G1032" si="98">H969+I969+J969</f>
        <v>0</v>
      </c>
      <c r="H969" s="460">
        <v>0</v>
      </c>
      <c r="I969" s="460"/>
      <c r="J969" s="460">
        <v>0</v>
      </c>
      <c r="K969" s="460">
        <v>0</v>
      </c>
      <c r="L969" s="460"/>
      <c r="M969" s="445">
        <f t="shared" si="95"/>
        <v>0</v>
      </c>
      <c r="N969" s="460"/>
      <c r="O969" s="445">
        <f t="shared" si="93"/>
        <v>0</v>
      </c>
      <c r="P969" s="444">
        <f t="shared" si="94"/>
        <v>0</v>
      </c>
      <c r="Q969" s="463"/>
      <c r="R969" s="453">
        <f t="shared" si="96"/>
        <v>0</v>
      </c>
    </row>
    <row r="970" ht="30" hidden="1" customHeight="1" spans="1:18">
      <c r="A970" s="426">
        <v>2121402</v>
      </c>
      <c r="B970" s="427"/>
      <c r="C970" s="427"/>
      <c r="D970" s="427" t="s">
        <v>186</v>
      </c>
      <c r="E970" s="429" t="s">
        <v>982</v>
      </c>
      <c r="F970" s="460">
        <f t="shared" si="97"/>
        <v>0</v>
      </c>
      <c r="G970" s="430">
        <f t="shared" si="98"/>
        <v>0</v>
      </c>
      <c r="H970" s="460">
        <v>0</v>
      </c>
      <c r="I970" s="460"/>
      <c r="J970" s="460">
        <v>0</v>
      </c>
      <c r="K970" s="460">
        <v>0</v>
      </c>
      <c r="L970" s="460"/>
      <c r="M970" s="445">
        <f t="shared" si="95"/>
        <v>0</v>
      </c>
      <c r="N970" s="460"/>
      <c r="O970" s="445">
        <f t="shared" si="93"/>
        <v>0</v>
      </c>
      <c r="P970" s="444">
        <f t="shared" si="94"/>
        <v>0</v>
      </c>
      <c r="Q970" s="463"/>
      <c r="R970" s="453">
        <f t="shared" si="96"/>
        <v>0</v>
      </c>
    </row>
    <row r="971" ht="30" hidden="1" customHeight="1" spans="1:18">
      <c r="A971" s="426">
        <v>2121499</v>
      </c>
      <c r="B971" s="427"/>
      <c r="C971" s="427"/>
      <c r="D971" s="427" t="s">
        <v>204</v>
      </c>
      <c r="E971" s="429" t="s">
        <v>983</v>
      </c>
      <c r="F971" s="460">
        <f t="shared" si="97"/>
        <v>0</v>
      </c>
      <c r="G971" s="430">
        <f t="shared" si="98"/>
        <v>0</v>
      </c>
      <c r="H971" s="460">
        <v>0</v>
      </c>
      <c r="I971" s="460"/>
      <c r="J971" s="460">
        <v>0</v>
      </c>
      <c r="K971" s="460">
        <v>0</v>
      </c>
      <c r="L971" s="460"/>
      <c r="M971" s="445">
        <f t="shared" si="95"/>
        <v>0</v>
      </c>
      <c r="N971" s="460"/>
      <c r="O971" s="445">
        <f t="shared" si="93"/>
        <v>0</v>
      </c>
      <c r="P971" s="444">
        <f t="shared" si="94"/>
        <v>0</v>
      </c>
      <c r="Q971" s="463"/>
      <c r="R971" s="453">
        <f t="shared" si="96"/>
        <v>0</v>
      </c>
    </row>
    <row r="972" ht="30" customHeight="1" spans="1:18">
      <c r="A972" s="426">
        <v>21299</v>
      </c>
      <c r="B972" s="432" t="s">
        <v>105</v>
      </c>
      <c r="C972" s="432" t="s">
        <v>204</v>
      </c>
      <c r="D972" s="457"/>
      <c r="E972" s="433" t="s">
        <v>984</v>
      </c>
      <c r="F972" s="460">
        <f t="shared" si="97"/>
        <v>19589.85</v>
      </c>
      <c r="G972" s="430">
        <f t="shared" si="98"/>
        <v>19589.85</v>
      </c>
      <c r="H972" s="460">
        <v>19589.85</v>
      </c>
      <c r="I972" s="460">
        <v>0</v>
      </c>
      <c r="J972" s="460">
        <v>0</v>
      </c>
      <c r="K972" s="460">
        <v>0</v>
      </c>
      <c r="L972" s="460">
        <v>13</v>
      </c>
      <c r="M972" s="445">
        <f t="shared" si="95"/>
        <v>0.000663608960762844</v>
      </c>
      <c r="N972" s="460">
        <v>0</v>
      </c>
      <c r="O972" s="445">
        <f t="shared" si="93"/>
        <v>0</v>
      </c>
      <c r="P972" s="444">
        <f t="shared" si="94"/>
        <v>13</v>
      </c>
      <c r="Q972" s="463"/>
      <c r="R972" s="453">
        <f t="shared" si="96"/>
        <v>58795.550663609</v>
      </c>
    </row>
    <row r="973" ht="30" customHeight="1" spans="1:18">
      <c r="A973" s="426">
        <v>2129999</v>
      </c>
      <c r="B973" s="427"/>
      <c r="C973" s="427"/>
      <c r="D973" s="427" t="s">
        <v>204</v>
      </c>
      <c r="E973" s="429" t="s">
        <v>985</v>
      </c>
      <c r="F973" s="460">
        <f t="shared" si="97"/>
        <v>19589.85</v>
      </c>
      <c r="G973" s="430">
        <f t="shared" si="98"/>
        <v>19589.85</v>
      </c>
      <c r="H973" s="460">
        <v>19589.85</v>
      </c>
      <c r="I973" s="460">
        <v>0</v>
      </c>
      <c r="J973" s="460">
        <v>0</v>
      </c>
      <c r="K973" s="460">
        <v>0</v>
      </c>
      <c r="L973" s="460">
        <v>13</v>
      </c>
      <c r="M973" s="445">
        <f t="shared" si="95"/>
        <v>0.000663608960762844</v>
      </c>
      <c r="N973" s="460">
        <v>0</v>
      </c>
      <c r="O973" s="445">
        <f t="shared" si="93"/>
        <v>0</v>
      </c>
      <c r="P973" s="444">
        <f t="shared" si="94"/>
        <v>13</v>
      </c>
      <c r="Q973" s="463"/>
      <c r="R973" s="453">
        <f t="shared" si="96"/>
        <v>58795.550663609</v>
      </c>
    </row>
    <row r="974" ht="116.25" customHeight="1" spans="1:18">
      <c r="A974" s="426">
        <v>213</v>
      </c>
      <c r="B974" s="427" t="s">
        <v>108</v>
      </c>
      <c r="C974" s="428"/>
      <c r="D974" s="428"/>
      <c r="E974" s="429" t="s">
        <v>986</v>
      </c>
      <c r="F974" s="460">
        <f t="shared" si="97"/>
        <v>1949368.83</v>
      </c>
      <c r="G974" s="430">
        <f t="shared" si="98"/>
        <v>1652981.42</v>
      </c>
      <c r="H974" s="460">
        <v>1143699.16</v>
      </c>
      <c r="I974" s="460">
        <v>496676.46</v>
      </c>
      <c r="J974" s="460">
        <v>12605.8</v>
      </c>
      <c r="K974" s="460">
        <v>296387.41</v>
      </c>
      <c r="L974" s="460">
        <v>1645396</v>
      </c>
      <c r="M974" s="445">
        <f t="shared" si="95"/>
        <v>0.844066025206733</v>
      </c>
      <c r="N974" s="460">
        <v>873986</v>
      </c>
      <c r="O974" s="445">
        <f t="shared" si="93"/>
        <v>1.88263427560625</v>
      </c>
      <c r="P974" s="444">
        <f t="shared" si="94"/>
        <v>771410</v>
      </c>
      <c r="Q974" s="463" t="s">
        <v>987</v>
      </c>
      <c r="R974" s="453">
        <f t="shared" si="96"/>
        <v>8036844.1367003</v>
      </c>
    </row>
    <row r="975" ht="30" customHeight="1" spans="1:18">
      <c r="A975" s="426">
        <v>21301</v>
      </c>
      <c r="B975" s="427" t="s">
        <v>108</v>
      </c>
      <c r="C975" s="427" t="s">
        <v>183</v>
      </c>
      <c r="D975" s="428"/>
      <c r="E975" s="429" t="s">
        <v>988</v>
      </c>
      <c r="F975" s="460">
        <f t="shared" si="97"/>
        <v>361404.52</v>
      </c>
      <c r="G975" s="430">
        <f t="shared" si="98"/>
        <v>361404.52</v>
      </c>
      <c r="H975" s="460">
        <v>112344.92</v>
      </c>
      <c r="I975" s="460">
        <v>245189</v>
      </c>
      <c r="J975" s="460">
        <v>3870.6</v>
      </c>
      <c r="K975" s="460">
        <v>0</v>
      </c>
      <c r="L975" s="460">
        <v>368165</v>
      </c>
      <c r="M975" s="445">
        <f t="shared" si="95"/>
        <v>1.01870613018343</v>
      </c>
      <c r="N975" s="460">
        <v>365952</v>
      </c>
      <c r="O975" s="445">
        <f t="shared" si="93"/>
        <v>1.00604724116824</v>
      </c>
      <c r="P975" s="444">
        <f t="shared" si="94"/>
        <v>2213</v>
      </c>
      <c r="Q975" s="463"/>
      <c r="R975" s="453">
        <f t="shared" si="96"/>
        <v>1571485.98475337</v>
      </c>
    </row>
    <row r="976" ht="30" customHeight="1" spans="1:18">
      <c r="A976" s="426">
        <v>2130101</v>
      </c>
      <c r="B976" s="427"/>
      <c r="C976" s="427"/>
      <c r="D976" s="427" t="s">
        <v>183</v>
      </c>
      <c r="E976" s="429" t="s">
        <v>185</v>
      </c>
      <c r="F976" s="460">
        <f t="shared" si="97"/>
        <v>4977.31</v>
      </c>
      <c r="G976" s="430">
        <f t="shared" si="98"/>
        <v>4977.31</v>
      </c>
      <c r="H976" s="460">
        <v>4634.61</v>
      </c>
      <c r="I976" s="460">
        <v>0</v>
      </c>
      <c r="J976" s="460">
        <v>342.7</v>
      </c>
      <c r="K976" s="460">
        <v>0</v>
      </c>
      <c r="L976" s="460">
        <v>5459</v>
      </c>
      <c r="M976" s="445">
        <f t="shared" si="95"/>
        <v>1.09677717481933</v>
      </c>
      <c r="N976" s="460">
        <v>4154</v>
      </c>
      <c r="O976" s="445">
        <f t="shared" si="93"/>
        <v>1.31415503129514</v>
      </c>
      <c r="P976" s="444">
        <f t="shared" si="94"/>
        <v>1305</v>
      </c>
      <c r="Q976" s="463"/>
      <c r="R976" s="453">
        <f t="shared" si="96"/>
        <v>25509.6409322061</v>
      </c>
    </row>
    <row r="977" ht="30" hidden="1" customHeight="1" spans="1:18">
      <c r="A977" s="426">
        <v>2130102</v>
      </c>
      <c r="B977" s="427"/>
      <c r="C977" s="427"/>
      <c r="D977" s="427" t="s">
        <v>186</v>
      </c>
      <c r="E977" s="429" t="s">
        <v>187</v>
      </c>
      <c r="F977" s="460">
        <f t="shared" si="97"/>
        <v>0</v>
      </c>
      <c r="G977" s="430">
        <f t="shared" si="98"/>
        <v>0</v>
      </c>
      <c r="H977" s="460">
        <v>0</v>
      </c>
      <c r="I977" s="460">
        <v>0</v>
      </c>
      <c r="J977" s="460">
        <v>0</v>
      </c>
      <c r="K977" s="460">
        <v>0</v>
      </c>
      <c r="L977" s="460">
        <v>0</v>
      </c>
      <c r="M977" s="445">
        <f t="shared" si="95"/>
        <v>0</v>
      </c>
      <c r="N977" s="460">
        <v>3</v>
      </c>
      <c r="O977" s="445">
        <f t="shared" ref="O977:O1040" si="99">IF(N977=0,0,L977/N977)</f>
        <v>0</v>
      </c>
      <c r="P977" s="444">
        <f t="shared" ref="P977:P1040" si="100">L977-N977</f>
        <v>-3</v>
      </c>
      <c r="Q977" s="463"/>
      <c r="R977" s="453">
        <f t="shared" si="96"/>
        <v>0</v>
      </c>
    </row>
    <row r="978" ht="30" hidden="1" customHeight="1" spans="1:18">
      <c r="A978" s="426">
        <v>2130103</v>
      </c>
      <c r="B978" s="427"/>
      <c r="C978" s="427"/>
      <c r="D978" s="427" t="s">
        <v>188</v>
      </c>
      <c r="E978" s="429" t="s">
        <v>189</v>
      </c>
      <c r="F978" s="460">
        <f t="shared" si="97"/>
        <v>0</v>
      </c>
      <c r="G978" s="430">
        <f t="shared" si="98"/>
        <v>0</v>
      </c>
      <c r="H978" s="460">
        <v>0</v>
      </c>
      <c r="I978" s="460">
        <v>0</v>
      </c>
      <c r="J978" s="460">
        <v>0</v>
      </c>
      <c r="K978" s="460">
        <v>0</v>
      </c>
      <c r="L978" s="460">
        <v>0</v>
      </c>
      <c r="M978" s="445">
        <f t="shared" si="95"/>
        <v>0</v>
      </c>
      <c r="N978" s="460">
        <v>569</v>
      </c>
      <c r="O978" s="445">
        <f t="shared" si="99"/>
        <v>0</v>
      </c>
      <c r="P978" s="444">
        <f t="shared" si="100"/>
        <v>-569</v>
      </c>
      <c r="Q978" s="463"/>
      <c r="R978" s="453">
        <f t="shared" si="96"/>
        <v>0</v>
      </c>
    </row>
    <row r="979" ht="30" customHeight="1" spans="1:18">
      <c r="A979" s="426">
        <v>2130104</v>
      </c>
      <c r="B979" s="427"/>
      <c r="C979" s="427"/>
      <c r="D979" s="427" t="s">
        <v>190</v>
      </c>
      <c r="E979" s="429" t="s">
        <v>203</v>
      </c>
      <c r="F979" s="460">
        <f t="shared" si="97"/>
        <v>6001.81</v>
      </c>
      <c r="G979" s="430">
        <f t="shared" si="98"/>
        <v>6001.81</v>
      </c>
      <c r="H979" s="460">
        <v>5866.81</v>
      </c>
      <c r="I979" s="460">
        <v>0</v>
      </c>
      <c r="J979" s="460">
        <v>135</v>
      </c>
      <c r="K979" s="460">
        <v>0</v>
      </c>
      <c r="L979" s="460">
        <v>4642</v>
      </c>
      <c r="M979" s="445">
        <f t="shared" si="95"/>
        <v>0.773433347606805</v>
      </c>
      <c r="N979" s="460">
        <v>5182</v>
      </c>
      <c r="O979" s="445">
        <f t="shared" si="99"/>
        <v>0.895793130065612</v>
      </c>
      <c r="P979" s="444">
        <f t="shared" si="100"/>
        <v>-540</v>
      </c>
      <c r="Q979" s="463"/>
      <c r="R979" s="453">
        <f t="shared" si="96"/>
        <v>27156.0992264777</v>
      </c>
    </row>
    <row r="980" ht="30" hidden="1" customHeight="1" spans="1:18">
      <c r="A980" s="426">
        <v>2130105</v>
      </c>
      <c r="B980" s="427"/>
      <c r="C980" s="427"/>
      <c r="D980" s="427" t="s">
        <v>192</v>
      </c>
      <c r="E980" s="429" t="s">
        <v>989</v>
      </c>
      <c r="F980" s="460">
        <f t="shared" si="97"/>
        <v>0</v>
      </c>
      <c r="G980" s="430">
        <f t="shared" si="98"/>
        <v>0</v>
      </c>
      <c r="H980" s="460">
        <v>0</v>
      </c>
      <c r="I980" s="460">
        <v>0</v>
      </c>
      <c r="J980" s="460">
        <v>0</v>
      </c>
      <c r="K980" s="460">
        <v>0</v>
      </c>
      <c r="L980" s="460">
        <v>0</v>
      </c>
      <c r="M980" s="445">
        <f t="shared" si="95"/>
        <v>0</v>
      </c>
      <c r="N980" s="460">
        <v>0</v>
      </c>
      <c r="O980" s="445">
        <f t="shared" si="99"/>
        <v>0</v>
      </c>
      <c r="P980" s="444">
        <f t="shared" si="100"/>
        <v>0</v>
      </c>
      <c r="Q980" s="463"/>
      <c r="R980" s="453">
        <f t="shared" si="96"/>
        <v>0</v>
      </c>
    </row>
    <row r="981" ht="30" customHeight="1" spans="1:18">
      <c r="A981" s="426">
        <v>2130106</v>
      </c>
      <c r="B981" s="427"/>
      <c r="C981" s="427"/>
      <c r="D981" s="427" t="s">
        <v>194</v>
      </c>
      <c r="E981" s="429" t="s">
        <v>990</v>
      </c>
      <c r="F981" s="460">
        <f t="shared" si="97"/>
        <v>49716</v>
      </c>
      <c r="G981" s="430">
        <f t="shared" si="98"/>
        <v>49716</v>
      </c>
      <c r="H981" s="460">
        <v>49416</v>
      </c>
      <c r="I981" s="460">
        <v>300</v>
      </c>
      <c r="J981" s="460">
        <v>0</v>
      </c>
      <c r="K981" s="460">
        <v>0</v>
      </c>
      <c r="L981" s="460">
        <v>2208</v>
      </c>
      <c r="M981" s="445">
        <f t="shared" si="95"/>
        <v>0.0444122616461501</v>
      </c>
      <c r="N981" s="460">
        <v>1690</v>
      </c>
      <c r="O981" s="445">
        <f t="shared" si="99"/>
        <v>1.30650887573965</v>
      </c>
      <c r="P981" s="444">
        <f t="shared" si="100"/>
        <v>518</v>
      </c>
      <c r="Q981" s="463"/>
      <c r="R981" s="453">
        <f t="shared" si="96"/>
        <v>153265.350921137</v>
      </c>
    </row>
    <row r="982" ht="30" customHeight="1" spans="1:18">
      <c r="A982" s="426">
        <v>2130108</v>
      </c>
      <c r="B982" s="427"/>
      <c r="C982" s="427"/>
      <c r="D982" s="427" t="s">
        <v>198</v>
      </c>
      <c r="E982" s="429" t="s">
        <v>991</v>
      </c>
      <c r="F982" s="460">
        <f t="shared" si="97"/>
        <v>6130</v>
      </c>
      <c r="G982" s="430">
        <f t="shared" si="98"/>
        <v>6130</v>
      </c>
      <c r="H982" s="460">
        <v>6130</v>
      </c>
      <c r="I982" s="460">
        <v>0</v>
      </c>
      <c r="J982" s="460">
        <v>0</v>
      </c>
      <c r="K982" s="460">
        <v>0</v>
      </c>
      <c r="L982" s="460">
        <v>5339</v>
      </c>
      <c r="M982" s="445">
        <f t="shared" si="95"/>
        <v>0.870962479608483</v>
      </c>
      <c r="N982" s="460">
        <v>3581</v>
      </c>
      <c r="O982" s="445">
        <f t="shared" si="99"/>
        <v>1.49092432281486</v>
      </c>
      <c r="P982" s="444">
        <f t="shared" si="100"/>
        <v>1758</v>
      </c>
      <c r="Q982" s="463"/>
      <c r="R982" s="453">
        <f t="shared" si="96"/>
        <v>29070.3618868024</v>
      </c>
    </row>
    <row r="983" ht="30" customHeight="1" spans="1:18">
      <c r="A983" s="426">
        <v>2130109</v>
      </c>
      <c r="B983" s="427"/>
      <c r="C983" s="427"/>
      <c r="D983" s="427" t="s">
        <v>200</v>
      </c>
      <c r="E983" s="429" t="s">
        <v>992</v>
      </c>
      <c r="F983" s="460">
        <f t="shared" si="97"/>
        <v>1500</v>
      </c>
      <c r="G983" s="430">
        <f t="shared" si="98"/>
        <v>1500</v>
      </c>
      <c r="H983" s="460">
        <v>1500</v>
      </c>
      <c r="I983" s="460">
        <v>0</v>
      </c>
      <c r="J983" s="460">
        <v>0</v>
      </c>
      <c r="K983" s="460">
        <v>0</v>
      </c>
      <c r="L983" s="460">
        <v>454</v>
      </c>
      <c r="M983" s="445">
        <f t="shared" si="95"/>
        <v>0.302666666666667</v>
      </c>
      <c r="N983" s="460">
        <v>338</v>
      </c>
      <c r="O983" s="445">
        <f t="shared" si="99"/>
        <v>1.34319526627219</v>
      </c>
      <c r="P983" s="444">
        <f t="shared" si="100"/>
        <v>116</v>
      </c>
      <c r="Q983" s="463"/>
      <c r="R983" s="453">
        <f t="shared" si="96"/>
        <v>5409.64586193294</v>
      </c>
    </row>
    <row r="984" ht="30" customHeight="1" spans="1:18">
      <c r="A984" s="426">
        <v>2130110</v>
      </c>
      <c r="B984" s="427"/>
      <c r="C984" s="427"/>
      <c r="D984" s="427" t="s">
        <v>260</v>
      </c>
      <c r="E984" s="429" t="s">
        <v>993</v>
      </c>
      <c r="F984" s="460">
        <f t="shared" si="97"/>
        <v>80</v>
      </c>
      <c r="G984" s="430">
        <f t="shared" si="98"/>
        <v>80</v>
      </c>
      <c r="H984" s="460">
        <v>80</v>
      </c>
      <c r="I984" s="460">
        <v>0</v>
      </c>
      <c r="J984" s="460">
        <v>0</v>
      </c>
      <c r="K984" s="460">
        <v>0</v>
      </c>
      <c r="L984" s="460">
        <v>0</v>
      </c>
      <c r="M984" s="445">
        <f t="shared" si="95"/>
        <v>0</v>
      </c>
      <c r="N984" s="460">
        <v>192</v>
      </c>
      <c r="O984" s="445">
        <f t="shared" si="99"/>
        <v>0</v>
      </c>
      <c r="P984" s="444">
        <f t="shared" si="100"/>
        <v>-192</v>
      </c>
      <c r="Q984" s="463"/>
      <c r="R984" s="453">
        <f t="shared" si="96"/>
        <v>240</v>
      </c>
    </row>
    <row r="985" ht="30" customHeight="1" spans="1:18">
      <c r="A985" s="426">
        <v>2130111</v>
      </c>
      <c r="B985" s="427"/>
      <c r="C985" s="427"/>
      <c r="D985" s="427" t="s">
        <v>269</v>
      </c>
      <c r="E985" s="429" t="s">
        <v>994</v>
      </c>
      <c r="F985" s="460">
        <f t="shared" si="97"/>
        <v>405</v>
      </c>
      <c r="G985" s="430">
        <f t="shared" si="98"/>
        <v>405</v>
      </c>
      <c r="H985" s="460">
        <v>405</v>
      </c>
      <c r="I985" s="460">
        <v>0</v>
      </c>
      <c r="J985" s="460">
        <v>0</v>
      </c>
      <c r="K985" s="460">
        <v>0</v>
      </c>
      <c r="L985" s="460">
        <v>190</v>
      </c>
      <c r="M985" s="445">
        <f t="shared" si="95"/>
        <v>0.469135802469136</v>
      </c>
      <c r="N985" s="460">
        <v>125</v>
      </c>
      <c r="O985" s="445">
        <f t="shared" si="99"/>
        <v>1.52</v>
      </c>
      <c r="P985" s="444">
        <f t="shared" si="100"/>
        <v>65</v>
      </c>
      <c r="Q985" s="463"/>
      <c r="R985" s="453">
        <f t="shared" si="96"/>
        <v>1596.98913580247</v>
      </c>
    </row>
    <row r="986" ht="30" customHeight="1" spans="1:18">
      <c r="A986" s="426">
        <v>2130112</v>
      </c>
      <c r="B986" s="427"/>
      <c r="C986" s="427"/>
      <c r="D986" s="427" t="s">
        <v>271</v>
      </c>
      <c r="E986" s="429" t="s">
        <v>995</v>
      </c>
      <c r="F986" s="460">
        <f t="shared" si="97"/>
        <v>700</v>
      </c>
      <c r="G986" s="430">
        <f t="shared" si="98"/>
        <v>700</v>
      </c>
      <c r="H986" s="460">
        <v>700</v>
      </c>
      <c r="I986" s="460">
        <v>0</v>
      </c>
      <c r="J986" s="460">
        <v>0</v>
      </c>
      <c r="K986" s="460">
        <v>0</v>
      </c>
      <c r="L986" s="460">
        <v>41</v>
      </c>
      <c r="M986" s="445">
        <f t="shared" si="95"/>
        <v>0.0585714285714286</v>
      </c>
      <c r="N986" s="460">
        <v>11</v>
      </c>
      <c r="O986" s="445">
        <f t="shared" si="99"/>
        <v>3.72727272727273</v>
      </c>
      <c r="P986" s="444">
        <f t="shared" si="100"/>
        <v>30</v>
      </c>
      <c r="Q986" s="463"/>
      <c r="R986" s="453">
        <f t="shared" si="96"/>
        <v>2185.78584415584</v>
      </c>
    </row>
    <row r="987" ht="30" hidden="1" customHeight="1" spans="1:18">
      <c r="A987" s="426">
        <v>2130114</v>
      </c>
      <c r="B987" s="427"/>
      <c r="C987" s="427"/>
      <c r="D987" s="427" t="s">
        <v>287</v>
      </c>
      <c r="E987" s="429" t="s">
        <v>996</v>
      </c>
      <c r="F987" s="460">
        <f t="shared" si="97"/>
        <v>0</v>
      </c>
      <c r="G987" s="430">
        <f t="shared" si="98"/>
        <v>0</v>
      </c>
      <c r="H987" s="460">
        <v>0</v>
      </c>
      <c r="I987" s="460">
        <v>0</v>
      </c>
      <c r="J987" s="460">
        <v>0</v>
      </c>
      <c r="K987" s="460">
        <v>0</v>
      </c>
      <c r="L987" s="460">
        <v>0</v>
      </c>
      <c r="M987" s="445">
        <f t="shared" si="95"/>
        <v>0</v>
      </c>
      <c r="N987" s="460">
        <v>88</v>
      </c>
      <c r="O987" s="445">
        <f t="shared" si="99"/>
        <v>0</v>
      </c>
      <c r="P987" s="444">
        <f t="shared" si="100"/>
        <v>-88</v>
      </c>
      <c r="Q987" s="463"/>
      <c r="R987" s="453">
        <f t="shared" si="96"/>
        <v>0</v>
      </c>
    </row>
    <row r="988" ht="30" customHeight="1" spans="1:18">
      <c r="A988" s="426">
        <v>2130119</v>
      </c>
      <c r="B988" s="427"/>
      <c r="C988" s="427"/>
      <c r="D988" s="427" t="s">
        <v>440</v>
      </c>
      <c r="E988" s="429" t="s">
        <v>997</v>
      </c>
      <c r="F988" s="460">
        <f t="shared" si="97"/>
        <v>2000</v>
      </c>
      <c r="G988" s="430">
        <f t="shared" si="98"/>
        <v>2000</v>
      </c>
      <c r="H988" s="460">
        <v>2000</v>
      </c>
      <c r="I988" s="460">
        <v>0</v>
      </c>
      <c r="J988" s="460">
        <v>0</v>
      </c>
      <c r="K988" s="460">
        <v>0</v>
      </c>
      <c r="L988" s="460">
        <v>0</v>
      </c>
      <c r="M988" s="445">
        <f t="shared" si="95"/>
        <v>0</v>
      </c>
      <c r="N988" s="460">
        <v>0</v>
      </c>
      <c r="O988" s="445">
        <f t="shared" si="99"/>
        <v>0</v>
      </c>
      <c r="P988" s="444">
        <f t="shared" si="100"/>
        <v>0</v>
      </c>
      <c r="Q988" s="463"/>
      <c r="R988" s="453">
        <f t="shared" si="96"/>
        <v>6000</v>
      </c>
    </row>
    <row r="989" ht="30" hidden="1" customHeight="1" spans="1:18">
      <c r="A989" s="426">
        <v>2130120</v>
      </c>
      <c r="B989" s="427"/>
      <c r="C989" s="427"/>
      <c r="D989" s="427" t="s">
        <v>739</v>
      </c>
      <c r="E989" s="429" t="s">
        <v>998</v>
      </c>
      <c r="F989" s="460">
        <f t="shared" si="97"/>
        <v>0</v>
      </c>
      <c r="G989" s="430">
        <f t="shared" si="98"/>
        <v>0</v>
      </c>
      <c r="H989" s="460">
        <v>0</v>
      </c>
      <c r="I989" s="460">
        <v>0</v>
      </c>
      <c r="J989" s="460">
        <v>0</v>
      </c>
      <c r="K989" s="460">
        <v>0</v>
      </c>
      <c r="L989" s="460">
        <v>0</v>
      </c>
      <c r="M989" s="445">
        <f t="shared" si="95"/>
        <v>0</v>
      </c>
      <c r="N989" s="460">
        <v>0</v>
      </c>
      <c r="O989" s="445">
        <f t="shared" si="99"/>
        <v>0</v>
      </c>
      <c r="P989" s="444">
        <f t="shared" si="100"/>
        <v>0</v>
      </c>
      <c r="Q989" s="463"/>
      <c r="R989" s="453">
        <f t="shared" si="96"/>
        <v>0</v>
      </c>
    </row>
    <row r="990" ht="30" customHeight="1" spans="1:18">
      <c r="A990" s="426">
        <v>2130121</v>
      </c>
      <c r="B990" s="427"/>
      <c r="C990" s="427"/>
      <c r="D990" s="427" t="s">
        <v>743</v>
      </c>
      <c r="E990" s="429" t="s">
        <v>999</v>
      </c>
      <c r="F990" s="460">
        <f t="shared" si="97"/>
        <v>0</v>
      </c>
      <c r="G990" s="430">
        <f t="shared" si="98"/>
        <v>0</v>
      </c>
      <c r="H990" s="460">
        <v>0</v>
      </c>
      <c r="I990" s="460">
        <v>0</v>
      </c>
      <c r="J990" s="460">
        <v>0</v>
      </c>
      <c r="K990" s="460">
        <v>0</v>
      </c>
      <c r="L990" s="460">
        <v>653</v>
      </c>
      <c r="M990" s="445">
        <f t="shared" si="95"/>
        <v>0</v>
      </c>
      <c r="N990" s="460">
        <v>0</v>
      </c>
      <c r="O990" s="445">
        <f t="shared" si="99"/>
        <v>0</v>
      </c>
      <c r="P990" s="444">
        <f t="shared" si="100"/>
        <v>653</v>
      </c>
      <c r="Q990" s="463"/>
      <c r="R990" s="453">
        <f t="shared" si="96"/>
        <v>1306</v>
      </c>
    </row>
    <row r="991" ht="30" customHeight="1" spans="1:18">
      <c r="A991" s="426">
        <v>2130122</v>
      </c>
      <c r="B991" s="427"/>
      <c r="C991" s="427"/>
      <c r="D991" s="427" t="s">
        <v>747</v>
      </c>
      <c r="E991" s="429" t="s">
        <v>1000</v>
      </c>
      <c r="F991" s="460">
        <f t="shared" si="97"/>
        <v>250187</v>
      </c>
      <c r="G991" s="430">
        <f t="shared" si="98"/>
        <v>250187</v>
      </c>
      <c r="H991" s="460">
        <v>5398</v>
      </c>
      <c r="I991" s="460">
        <v>244789</v>
      </c>
      <c r="J991" s="460">
        <v>0</v>
      </c>
      <c r="K991" s="460">
        <v>0</v>
      </c>
      <c r="L991" s="460">
        <v>340857</v>
      </c>
      <c r="M991" s="445">
        <f t="shared" si="95"/>
        <v>1.36240891812924</v>
      </c>
      <c r="N991" s="460">
        <v>348241</v>
      </c>
      <c r="O991" s="445">
        <f t="shared" si="99"/>
        <v>0.978796293371544</v>
      </c>
      <c r="P991" s="444">
        <f t="shared" si="100"/>
        <v>-7384</v>
      </c>
      <c r="Q991" s="463"/>
      <c r="R991" s="453">
        <f t="shared" si="96"/>
        <v>1187488.34120521</v>
      </c>
    </row>
    <row r="992" ht="30" customHeight="1" spans="1:18">
      <c r="A992" s="426">
        <v>2130124</v>
      </c>
      <c r="B992" s="427"/>
      <c r="C992" s="427"/>
      <c r="D992" s="427" t="s">
        <v>315</v>
      </c>
      <c r="E992" s="429" t="s">
        <v>1001</v>
      </c>
      <c r="F992" s="460">
        <f t="shared" si="97"/>
        <v>5700</v>
      </c>
      <c r="G992" s="430">
        <f t="shared" si="98"/>
        <v>5700</v>
      </c>
      <c r="H992" s="460">
        <v>5700</v>
      </c>
      <c r="I992" s="460">
        <v>0</v>
      </c>
      <c r="J992" s="460">
        <v>0</v>
      </c>
      <c r="K992" s="460">
        <v>0</v>
      </c>
      <c r="L992" s="460">
        <v>421</v>
      </c>
      <c r="M992" s="445">
        <f t="shared" si="95"/>
        <v>0.073859649122807</v>
      </c>
      <c r="N992" s="460">
        <v>126</v>
      </c>
      <c r="O992" s="445">
        <f t="shared" si="99"/>
        <v>3.34126984126984</v>
      </c>
      <c r="P992" s="444">
        <f t="shared" si="100"/>
        <v>295</v>
      </c>
      <c r="Q992" s="463"/>
      <c r="R992" s="453">
        <f t="shared" si="96"/>
        <v>17945.4151294904</v>
      </c>
    </row>
    <row r="993" ht="30" customHeight="1" spans="1:18">
      <c r="A993" s="426">
        <v>2130125</v>
      </c>
      <c r="B993" s="427"/>
      <c r="C993" s="427"/>
      <c r="D993" s="427" t="s">
        <v>319</v>
      </c>
      <c r="E993" s="429" t="s">
        <v>1002</v>
      </c>
      <c r="F993" s="460">
        <f t="shared" si="97"/>
        <v>100</v>
      </c>
      <c r="G993" s="430">
        <f t="shared" si="98"/>
        <v>100</v>
      </c>
      <c r="H993" s="460">
        <v>0</v>
      </c>
      <c r="I993" s="460">
        <v>100</v>
      </c>
      <c r="J993" s="460">
        <v>0</v>
      </c>
      <c r="K993" s="460">
        <v>0</v>
      </c>
      <c r="L993" s="460">
        <v>122</v>
      </c>
      <c r="M993" s="445">
        <f t="shared" si="95"/>
        <v>1.22</v>
      </c>
      <c r="N993" s="460">
        <v>10</v>
      </c>
      <c r="O993" s="445">
        <f t="shared" si="99"/>
        <v>12.2</v>
      </c>
      <c r="P993" s="444">
        <f t="shared" si="100"/>
        <v>112</v>
      </c>
      <c r="Q993" s="463"/>
      <c r="R993" s="453">
        <f t="shared" si="96"/>
        <v>457.42</v>
      </c>
    </row>
    <row r="994" ht="30" customHeight="1" spans="1:18">
      <c r="A994" s="426">
        <v>2130126</v>
      </c>
      <c r="B994" s="427"/>
      <c r="C994" s="427"/>
      <c r="D994" s="427" t="s">
        <v>325</v>
      </c>
      <c r="E994" s="429" t="s">
        <v>1003</v>
      </c>
      <c r="F994" s="460">
        <f t="shared" si="97"/>
        <v>4259</v>
      </c>
      <c r="G994" s="430">
        <f t="shared" si="98"/>
        <v>4259</v>
      </c>
      <c r="H994" s="460">
        <v>4259</v>
      </c>
      <c r="I994" s="460">
        <v>0</v>
      </c>
      <c r="J994" s="460">
        <v>0</v>
      </c>
      <c r="K994" s="460">
        <v>0</v>
      </c>
      <c r="L994" s="460">
        <v>306</v>
      </c>
      <c r="M994" s="445">
        <f t="shared" si="95"/>
        <v>0.0718478516083588</v>
      </c>
      <c r="N994" s="460">
        <v>170</v>
      </c>
      <c r="O994" s="445">
        <f t="shared" si="99"/>
        <v>1.8</v>
      </c>
      <c r="P994" s="444">
        <f t="shared" si="100"/>
        <v>136</v>
      </c>
      <c r="Q994" s="463"/>
      <c r="R994" s="453">
        <f t="shared" si="96"/>
        <v>13390.8718478516</v>
      </c>
    </row>
    <row r="995" ht="30" hidden="1" customHeight="1" spans="1:18">
      <c r="A995" s="426">
        <v>2130129</v>
      </c>
      <c r="B995" s="427"/>
      <c r="C995" s="427"/>
      <c r="D995" s="427" t="s">
        <v>332</v>
      </c>
      <c r="E995" s="429" t="s">
        <v>1004</v>
      </c>
      <c r="F995" s="460">
        <f t="shared" si="97"/>
        <v>0</v>
      </c>
      <c r="G995" s="430">
        <f t="shared" si="98"/>
        <v>0</v>
      </c>
      <c r="H995" s="460">
        <v>0</v>
      </c>
      <c r="I995" s="460">
        <v>0</v>
      </c>
      <c r="J995" s="460">
        <v>0</v>
      </c>
      <c r="K995" s="460">
        <v>0</v>
      </c>
      <c r="L995" s="460">
        <v>0</v>
      </c>
      <c r="M995" s="445">
        <f t="shared" si="95"/>
        <v>0</v>
      </c>
      <c r="N995" s="460">
        <v>0</v>
      </c>
      <c r="O995" s="445">
        <f t="shared" si="99"/>
        <v>0</v>
      </c>
      <c r="P995" s="444">
        <f t="shared" si="100"/>
        <v>0</v>
      </c>
      <c r="Q995" s="463"/>
      <c r="R995" s="453">
        <f t="shared" si="96"/>
        <v>0</v>
      </c>
    </row>
    <row r="996" ht="30" customHeight="1" spans="1:18">
      <c r="A996" s="426">
        <v>2130135</v>
      </c>
      <c r="B996" s="427"/>
      <c r="C996" s="427"/>
      <c r="D996" s="427" t="s">
        <v>350</v>
      </c>
      <c r="E996" s="429" t="s">
        <v>1005</v>
      </c>
      <c r="F996" s="460">
        <f t="shared" si="97"/>
        <v>4442.9</v>
      </c>
      <c r="G996" s="430">
        <f t="shared" si="98"/>
        <v>4442.9</v>
      </c>
      <c r="H996" s="460">
        <v>1050</v>
      </c>
      <c r="I996" s="460">
        <v>0</v>
      </c>
      <c r="J996" s="460">
        <v>3392.9</v>
      </c>
      <c r="K996" s="460">
        <v>0</v>
      </c>
      <c r="L996" s="460">
        <v>3167</v>
      </c>
      <c r="M996" s="445">
        <f t="shared" si="95"/>
        <v>0.712822705890297</v>
      </c>
      <c r="N996" s="460">
        <v>348</v>
      </c>
      <c r="O996" s="445">
        <f t="shared" si="99"/>
        <v>9.10057471264368</v>
      </c>
      <c r="P996" s="444">
        <f t="shared" si="100"/>
        <v>2819</v>
      </c>
      <c r="Q996" s="463"/>
      <c r="R996" s="453">
        <f t="shared" si="96"/>
        <v>16279.6133974185</v>
      </c>
    </row>
    <row r="997" ht="30" hidden="1" customHeight="1" spans="1:18">
      <c r="A997" s="426">
        <v>2130142</v>
      </c>
      <c r="B997" s="427"/>
      <c r="C997" s="427"/>
      <c r="D997" s="427" t="s">
        <v>1006</v>
      </c>
      <c r="E997" s="429" t="s">
        <v>1007</v>
      </c>
      <c r="F997" s="460">
        <f t="shared" si="97"/>
        <v>0</v>
      </c>
      <c r="G997" s="430">
        <f t="shared" si="98"/>
        <v>0</v>
      </c>
      <c r="H997" s="460">
        <v>0</v>
      </c>
      <c r="I997" s="460">
        <v>0</v>
      </c>
      <c r="J997" s="460">
        <v>0</v>
      </c>
      <c r="K997" s="460">
        <v>0</v>
      </c>
      <c r="L997" s="460">
        <v>0</v>
      </c>
      <c r="M997" s="445">
        <f t="shared" si="95"/>
        <v>0</v>
      </c>
      <c r="N997" s="460">
        <v>0</v>
      </c>
      <c r="O997" s="445">
        <f t="shared" si="99"/>
        <v>0</v>
      </c>
      <c r="P997" s="444">
        <f t="shared" si="100"/>
        <v>0</v>
      </c>
      <c r="Q997" s="463"/>
      <c r="R997" s="453">
        <f t="shared" si="96"/>
        <v>0</v>
      </c>
    </row>
    <row r="998" ht="30" hidden="1" customHeight="1" spans="1:18">
      <c r="A998" s="426">
        <v>2130148</v>
      </c>
      <c r="B998" s="427"/>
      <c r="C998" s="427"/>
      <c r="D998" s="427" t="s">
        <v>1008</v>
      </c>
      <c r="E998" s="429" t="s">
        <v>1009</v>
      </c>
      <c r="F998" s="460">
        <f t="shared" si="97"/>
        <v>0</v>
      </c>
      <c r="G998" s="430">
        <f t="shared" si="98"/>
        <v>0</v>
      </c>
      <c r="H998" s="460">
        <v>0</v>
      </c>
      <c r="I998" s="460">
        <v>0</v>
      </c>
      <c r="J998" s="460">
        <v>0</v>
      </c>
      <c r="K998" s="460">
        <v>0</v>
      </c>
      <c r="L998" s="460">
        <v>0</v>
      </c>
      <c r="M998" s="445">
        <f t="shared" si="95"/>
        <v>0</v>
      </c>
      <c r="N998" s="460">
        <v>0</v>
      </c>
      <c r="O998" s="445">
        <f t="shared" si="99"/>
        <v>0</v>
      </c>
      <c r="P998" s="444">
        <f t="shared" si="100"/>
        <v>0</v>
      </c>
      <c r="Q998" s="463"/>
      <c r="R998" s="453">
        <f t="shared" si="96"/>
        <v>0</v>
      </c>
    </row>
    <row r="999" ht="30" hidden="1" customHeight="1" spans="1:18">
      <c r="A999" s="426">
        <v>2130152</v>
      </c>
      <c r="B999" s="427"/>
      <c r="C999" s="427"/>
      <c r="D999" s="427" t="s">
        <v>1010</v>
      </c>
      <c r="E999" s="429" t="s">
        <v>1011</v>
      </c>
      <c r="F999" s="460">
        <f t="shared" si="97"/>
        <v>0</v>
      </c>
      <c r="G999" s="430">
        <f t="shared" si="98"/>
        <v>0</v>
      </c>
      <c r="H999" s="460">
        <v>0</v>
      </c>
      <c r="I999" s="460">
        <v>0</v>
      </c>
      <c r="J999" s="460">
        <v>0</v>
      </c>
      <c r="K999" s="460">
        <v>0</v>
      </c>
      <c r="L999" s="460">
        <v>0</v>
      </c>
      <c r="M999" s="445">
        <f t="shared" si="95"/>
        <v>0</v>
      </c>
      <c r="N999" s="460">
        <v>0</v>
      </c>
      <c r="O999" s="445">
        <f t="shared" si="99"/>
        <v>0</v>
      </c>
      <c r="P999" s="444">
        <f t="shared" si="100"/>
        <v>0</v>
      </c>
      <c r="Q999" s="463"/>
      <c r="R999" s="453">
        <f t="shared" si="96"/>
        <v>0</v>
      </c>
    </row>
    <row r="1000" ht="30" customHeight="1" spans="1:18">
      <c r="A1000" s="426">
        <v>2130199</v>
      </c>
      <c r="B1000" s="427"/>
      <c r="C1000" s="427"/>
      <c r="D1000" s="427" t="s">
        <v>204</v>
      </c>
      <c r="E1000" s="429" t="s">
        <v>1012</v>
      </c>
      <c r="F1000" s="460">
        <f t="shared" si="97"/>
        <v>25205.5</v>
      </c>
      <c r="G1000" s="430">
        <f t="shared" si="98"/>
        <v>25205.5</v>
      </c>
      <c r="H1000" s="460">
        <v>25205.5</v>
      </c>
      <c r="I1000" s="460">
        <v>0</v>
      </c>
      <c r="J1000" s="460">
        <v>0</v>
      </c>
      <c r="K1000" s="460">
        <v>0</v>
      </c>
      <c r="L1000" s="460">
        <v>4306</v>
      </c>
      <c r="M1000" s="445">
        <f t="shared" si="95"/>
        <v>0.170835730296959</v>
      </c>
      <c r="N1000" s="460">
        <f>N975-SUM(N976:N999)</f>
        <v>1124</v>
      </c>
      <c r="O1000" s="445">
        <f t="shared" si="99"/>
        <v>3.83096085409253</v>
      </c>
      <c r="P1000" s="444">
        <f t="shared" si="100"/>
        <v>3182</v>
      </c>
      <c r="Q1000" s="463"/>
      <c r="R1000" s="453">
        <f t="shared" si="96"/>
        <v>84232.5017965844</v>
      </c>
    </row>
    <row r="1001" ht="30" customHeight="1" spans="1:18">
      <c r="A1001" s="426">
        <v>21302</v>
      </c>
      <c r="B1001" s="427" t="s">
        <v>108</v>
      </c>
      <c r="C1001" s="427" t="s">
        <v>186</v>
      </c>
      <c r="D1001" s="428"/>
      <c r="E1001" s="429" t="s">
        <v>1013</v>
      </c>
      <c r="F1001" s="460">
        <f t="shared" si="97"/>
        <v>110660.07</v>
      </c>
      <c r="G1001" s="430">
        <f t="shared" si="98"/>
        <v>110660.07</v>
      </c>
      <c r="H1001" s="460">
        <v>110365.07</v>
      </c>
      <c r="I1001" s="460">
        <v>0</v>
      </c>
      <c r="J1001" s="460">
        <v>295</v>
      </c>
      <c r="K1001" s="460">
        <v>0</v>
      </c>
      <c r="L1001" s="460">
        <v>28260</v>
      </c>
      <c r="M1001" s="445">
        <f t="shared" si="95"/>
        <v>0.255376668386347</v>
      </c>
      <c r="N1001" s="460">
        <v>19886</v>
      </c>
      <c r="O1001" s="445">
        <f t="shared" si="99"/>
        <v>1.42110027154782</v>
      </c>
      <c r="P1001" s="444">
        <f t="shared" si="100"/>
        <v>8374</v>
      </c>
      <c r="Q1001" s="463"/>
      <c r="R1001" s="453">
        <f t="shared" si="96"/>
        <v>388206.88647694</v>
      </c>
    </row>
    <row r="1002" ht="30" customHeight="1" spans="1:18">
      <c r="A1002" s="426">
        <v>2130201</v>
      </c>
      <c r="B1002" s="427"/>
      <c r="C1002" s="427"/>
      <c r="D1002" s="427" t="s">
        <v>183</v>
      </c>
      <c r="E1002" s="429" t="s">
        <v>185</v>
      </c>
      <c r="F1002" s="460">
        <f t="shared" si="97"/>
        <v>2820.66</v>
      </c>
      <c r="G1002" s="430">
        <f t="shared" si="98"/>
        <v>2820.66</v>
      </c>
      <c r="H1002" s="460">
        <v>2525.66</v>
      </c>
      <c r="I1002" s="460">
        <v>0</v>
      </c>
      <c r="J1002" s="460">
        <v>295</v>
      </c>
      <c r="K1002" s="460">
        <v>0</v>
      </c>
      <c r="L1002" s="460">
        <v>3129</v>
      </c>
      <c r="M1002" s="445">
        <f t="shared" si="95"/>
        <v>1.10931484120738</v>
      </c>
      <c r="N1002" s="460">
        <v>2881</v>
      </c>
      <c r="O1002" s="445">
        <f t="shared" si="99"/>
        <v>1.08608122179799</v>
      </c>
      <c r="P1002" s="444">
        <f t="shared" si="100"/>
        <v>248</v>
      </c>
      <c r="Q1002" s="463"/>
      <c r="R1002" s="453">
        <f t="shared" si="96"/>
        <v>14427.175396063</v>
      </c>
    </row>
    <row r="1003" ht="30" hidden="1" customHeight="1" spans="1:18">
      <c r="A1003" s="426">
        <v>2130202</v>
      </c>
      <c r="B1003" s="427"/>
      <c r="C1003" s="427"/>
      <c r="D1003" s="427" t="s">
        <v>186</v>
      </c>
      <c r="E1003" s="429" t="s">
        <v>187</v>
      </c>
      <c r="F1003" s="460">
        <f t="shared" si="97"/>
        <v>0</v>
      </c>
      <c r="G1003" s="430">
        <f t="shared" si="98"/>
        <v>0</v>
      </c>
      <c r="H1003" s="460">
        <v>0</v>
      </c>
      <c r="I1003" s="460">
        <v>0</v>
      </c>
      <c r="J1003" s="460">
        <v>0</v>
      </c>
      <c r="K1003" s="460">
        <v>0</v>
      </c>
      <c r="L1003" s="460">
        <v>0</v>
      </c>
      <c r="M1003" s="445">
        <f t="shared" si="95"/>
        <v>0</v>
      </c>
      <c r="N1003" s="460">
        <v>0</v>
      </c>
      <c r="O1003" s="445">
        <f t="shared" si="99"/>
        <v>0</v>
      </c>
      <c r="P1003" s="444">
        <f t="shared" si="100"/>
        <v>0</v>
      </c>
      <c r="Q1003" s="463"/>
      <c r="R1003" s="453">
        <f t="shared" si="96"/>
        <v>0</v>
      </c>
    </row>
    <row r="1004" ht="30" hidden="1" customHeight="1" spans="1:18">
      <c r="A1004" s="426">
        <v>2130203</v>
      </c>
      <c r="B1004" s="427"/>
      <c r="C1004" s="427"/>
      <c r="D1004" s="427" t="s">
        <v>188</v>
      </c>
      <c r="E1004" s="429" t="s">
        <v>189</v>
      </c>
      <c r="F1004" s="460">
        <f t="shared" si="97"/>
        <v>0</v>
      </c>
      <c r="G1004" s="430">
        <f t="shared" si="98"/>
        <v>0</v>
      </c>
      <c r="H1004" s="460">
        <v>0</v>
      </c>
      <c r="I1004" s="460">
        <v>0</v>
      </c>
      <c r="J1004" s="460">
        <v>0</v>
      </c>
      <c r="K1004" s="460">
        <v>0</v>
      </c>
      <c r="L1004" s="460">
        <v>0</v>
      </c>
      <c r="M1004" s="445">
        <f t="shared" si="95"/>
        <v>0</v>
      </c>
      <c r="N1004" s="460">
        <v>0</v>
      </c>
      <c r="O1004" s="445">
        <f t="shared" si="99"/>
        <v>0</v>
      </c>
      <c r="P1004" s="444">
        <f t="shared" si="100"/>
        <v>0</v>
      </c>
      <c r="Q1004" s="463"/>
      <c r="R1004" s="453">
        <f t="shared" si="96"/>
        <v>0</v>
      </c>
    </row>
    <row r="1005" ht="30" customHeight="1" spans="1:18">
      <c r="A1005" s="426">
        <v>2130204</v>
      </c>
      <c r="B1005" s="427"/>
      <c r="C1005" s="427"/>
      <c r="D1005" s="427" t="s">
        <v>190</v>
      </c>
      <c r="E1005" s="429" t="s">
        <v>1014</v>
      </c>
      <c r="F1005" s="460">
        <f t="shared" si="97"/>
        <v>11394.91</v>
      </c>
      <c r="G1005" s="430">
        <f t="shared" si="98"/>
        <v>11394.91</v>
      </c>
      <c r="H1005" s="460">
        <v>11394.91</v>
      </c>
      <c r="I1005" s="460">
        <v>0</v>
      </c>
      <c r="J1005" s="460">
        <v>0</v>
      </c>
      <c r="K1005" s="460">
        <v>0</v>
      </c>
      <c r="L1005" s="460">
        <v>9891</v>
      </c>
      <c r="M1005" s="445">
        <f t="shared" si="95"/>
        <v>0.868019141880015</v>
      </c>
      <c r="N1005" s="460">
        <v>9229</v>
      </c>
      <c r="O1005" s="445">
        <f t="shared" si="99"/>
        <v>1.07173041499621</v>
      </c>
      <c r="P1005" s="444">
        <f t="shared" si="100"/>
        <v>662</v>
      </c>
      <c r="Q1005" s="463"/>
      <c r="R1005" s="453">
        <f t="shared" si="96"/>
        <v>53968.6697495569</v>
      </c>
    </row>
    <row r="1006" ht="30" customHeight="1" spans="1:18">
      <c r="A1006" s="426">
        <v>2130205</v>
      </c>
      <c r="B1006" s="427"/>
      <c r="C1006" s="427"/>
      <c r="D1006" s="427" t="s">
        <v>192</v>
      </c>
      <c r="E1006" s="429" t="s">
        <v>1015</v>
      </c>
      <c r="F1006" s="460">
        <f t="shared" si="97"/>
        <v>50667</v>
      </c>
      <c r="G1006" s="430">
        <f t="shared" si="98"/>
        <v>50667</v>
      </c>
      <c r="H1006" s="460">
        <v>50667</v>
      </c>
      <c r="I1006" s="460">
        <v>0</v>
      </c>
      <c r="J1006" s="460">
        <v>0</v>
      </c>
      <c r="K1006" s="460">
        <v>0</v>
      </c>
      <c r="L1006" s="460">
        <v>534</v>
      </c>
      <c r="M1006" s="445">
        <f t="shared" si="95"/>
        <v>0.010539404346024</v>
      </c>
      <c r="N1006" s="460">
        <v>426</v>
      </c>
      <c r="O1006" s="445">
        <f t="shared" si="99"/>
        <v>1.25352112676056</v>
      </c>
      <c r="P1006" s="444">
        <f t="shared" si="100"/>
        <v>108</v>
      </c>
      <c r="Q1006" s="463"/>
      <c r="R1006" s="453">
        <f t="shared" si="96"/>
        <v>153070.264060531</v>
      </c>
    </row>
    <row r="1007" ht="30" customHeight="1" spans="1:18">
      <c r="A1007" s="426">
        <v>2130206</v>
      </c>
      <c r="B1007" s="427"/>
      <c r="C1007" s="427"/>
      <c r="D1007" s="427" t="s">
        <v>194</v>
      </c>
      <c r="E1007" s="429" t="s">
        <v>1016</v>
      </c>
      <c r="F1007" s="460">
        <f t="shared" si="97"/>
        <v>350</v>
      </c>
      <c r="G1007" s="430">
        <f t="shared" si="98"/>
        <v>350</v>
      </c>
      <c r="H1007" s="460">
        <v>350</v>
      </c>
      <c r="I1007" s="460">
        <v>0</v>
      </c>
      <c r="J1007" s="460">
        <v>0</v>
      </c>
      <c r="K1007" s="460">
        <v>0</v>
      </c>
      <c r="L1007" s="460">
        <v>213</v>
      </c>
      <c r="M1007" s="445">
        <f t="shared" si="95"/>
        <v>0.608571428571429</v>
      </c>
      <c r="N1007" s="460">
        <v>928</v>
      </c>
      <c r="O1007" s="445">
        <f t="shared" si="99"/>
        <v>0.229525862068966</v>
      </c>
      <c r="P1007" s="444">
        <f t="shared" si="100"/>
        <v>-715</v>
      </c>
      <c r="Q1007" s="463"/>
      <c r="R1007" s="453">
        <f t="shared" si="96"/>
        <v>1476.83809729064</v>
      </c>
    </row>
    <row r="1008" ht="30" customHeight="1" spans="1:18">
      <c r="A1008" s="426">
        <v>2130207</v>
      </c>
      <c r="B1008" s="427"/>
      <c r="C1008" s="427"/>
      <c r="D1008" s="427" t="s">
        <v>196</v>
      </c>
      <c r="E1008" s="429" t="s">
        <v>1017</v>
      </c>
      <c r="F1008" s="460">
        <f t="shared" si="97"/>
        <v>180</v>
      </c>
      <c r="G1008" s="430">
        <f t="shared" si="98"/>
        <v>180</v>
      </c>
      <c r="H1008" s="460">
        <v>180</v>
      </c>
      <c r="I1008" s="460">
        <v>0</v>
      </c>
      <c r="J1008" s="460">
        <v>0</v>
      </c>
      <c r="K1008" s="460">
        <v>0</v>
      </c>
      <c r="L1008" s="460">
        <v>1</v>
      </c>
      <c r="M1008" s="445">
        <f t="shared" si="95"/>
        <v>0.00555555555555556</v>
      </c>
      <c r="N1008" s="460">
        <v>36</v>
      </c>
      <c r="O1008" s="445">
        <f t="shared" si="99"/>
        <v>0.0277777777777778</v>
      </c>
      <c r="P1008" s="444">
        <f t="shared" si="100"/>
        <v>-35</v>
      </c>
      <c r="Q1008" s="463"/>
      <c r="R1008" s="453">
        <f t="shared" si="96"/>
        <v>542.033333333333</v>
      </c>
    </row>
    <row r="1009" ht="30" customHeight="1" spans="1:18">
      <c r="A1009" s="426">
        <v>2130208</v>
      </c>
      <c r="B1009" s="427"/>
      <c r="C1009" s="427"/>
      <c r="D1009" s="427" t="s">
        <v>198</v>
      </c>
      <c r="E1009" s="429" t="s">
        <v>1018</v>
      </c>
      <c r="F1009" s="460">
        <f t="shared" si="97"/>
        <v>253</v>
      </c>
      <c r="G1009" s="430">
        <f t="shared" si="98"/>
        <v>253</v>
      </c>
      <c r="H1009" s="460">
        <v>253</v>
      </c>
      <c r="I1009" s="460">
        <v>0</v>
      </c>
      <c r="J1009" s="460">
        <v>0</v>
      </c>
      <c r="K1009" s="460">
        <v>0</v>
      </c>
      <c r="L1009" s="460">
        <v>707</v>
      </c>
      <c r="M1009" s="445">
        <f t="shared" si="95"/>
        <v>2.79446640316206</v>
      </c>
      <c r="N1009" s="460">
        <v>707</v>
      </c>
      <c r="O1009" s="445">
        <f t="shared" si="99"/>
        <v>1</v>
      </c>
      <c r="P1009" s="444">
        <f t="shared" si="100"/>
        <v>0</v>
      </c>
      <c r="Q1009" s="463"/>
      <c r="R1009" s="453">
        <f t="shared" si="96"/>
        <v>2176.79446640316</v>
      </c>
    </row>
    <row r="1010" ht="30" customHeight="1" spans="1:18">
      <c r="A1010" s="426">
        <v>2130209</v>
      </c>
      <c r="B1010" s="427"/>
      <c r="C1010" s="427"/>
      <c r="D1010" s="427" t="s">
        <v>200</v>
      </c>
      <c r="E1010" s="429" t="s">
        <v>1019</v>
      </c>
      <c r="F1010" s="460">
        <f t="shared" si="97"/>
        <v>12000</v>
      </c>
      <c r="G1010" s="430">
        <f t="shared" si="98"/>
        <v>12000</v>
      </c>
      <c r="H1010" s="460">
        <v>12000</v>
      </c>
      <c r="I1010" s="460">
        <v>0</v>
      </c>
      <c r="J1010" s="460">
        <v>0</v>
      </c>
      <c r="K1010" s="460">
        <v>0</v>
      </c>
      <c r="L1010" s="460">
        <v>1703</v>
      </c>
      <c r="M1010" s="445">
        <f t="shared" si="95"/>
        <v>0.141916666666667</v>
      </c>
      <c r="N1010" s="460">
        <v>2815</v>
      </c>
      <c r="O1010" s="445">
        <f t="shared" si="99"/>
        <v>0.604973357015986</v>
      </c>
      <c r="P1010" s="444">
        <f t="shared" si="100"/>
        <v>-1112</v>
      </c>
      <c r="Q1010" s="463"/>
      <c r="R1010" s="453">
        <f t="shared" si="96"/>
        <v>39406.7468900237</v>
      </c>
    </row>
    <row r="1011" ht="30" customHeight="1" spans="1:18">
      <c r="A1011" s="426">
        <v>2130210</v>
      </c>
      <c r="B1011" s="427"/>
      <c r="C1011" s="427"/>
      <c r="D1011" s="427" t="s">
        <v>260</v>
      </c>
      <c r="E1011" s="429" t="s">
        <v>1020</v>
      </c>
      <c r="F1011" s="460">
        <f t="shared" si="97"/>
        <v>100</v>
      </c>
      <c r="G1011" s="430">
        <f t="shared" si="98"/>
        <v>100</v>
      </c>
      <c r="H1011" s="460">
        <v>100</v>
      </c>
      <c r="I1011" s="460">
        <v>0</v>
      </c>
      <c r="J1011" s="460">
        <v>0</v>
      </c>
      <c r="K1011" s="460">
        <v>0</v>
      </c>
      <c r="L1011" s="460">
        <v>1656</v>
      </c>
      <c r="M1011" s="445">
        <f t="shared" si="95"/>
        <v>16.56</v>
      </c>
      <c r="N1011" s="460">
        <v>480</v>
      </c>
      <c r="O1011" s="445">
        <f t="shared" si="99"/>
        <v>3.45</v>
      </c>
      <c r="P1011" s="444">
        <f t="shared" si="100"/>
        <v>1176</v>
      </c>
      <c r="Q1011" s="463"/>
      <c r="R1011" s="453">
        <f t="shared" si="96"/>
        <v>3632.01</v>
      </c>
    </row>
    <row r="1012" ht="30" customHeight="1" spans="1:18">
      <c r="A1012" s="426">
        <v>2130211</v>
      </c>
      <c r="B1012" s="427"/>
      <c r="C1012" s="427"/>
      <c r="D1012" s="427" t="s">
        <v>269</v>
      </c>
      <c r="E1012" s="429" t="s">
        <v>1021</v>
      </c>
      <c r="F1012" s="460">
        <f t="shared" si="97"/>
        <v>105</v>
      </c>
      <c r="G1012" s="430">
        <f t="shared" si="98"/>
        <v>105</v>
      </c>
      <c r="H1012" s="460">
        <v>105</v>
      </c>
      <c r="I1012" s="460">
        <v>0</v>
      </c>
      <c r="J1012" s="460">
        <v>0</v>
      </c>
      <c r="K1012" s="460">
        <v>0</v>
      </c>
      <c r="L1012" s="460">
        <v>146</v>
      </c>
      <c r="M1012" s="445">
        <f t="shared" si="95"/>
        <v>1.39047619047619</v>
      </c>
      <c r="N1012" s="460">
        <v>122</v>
      </c>
      <c r="O1012" s="445">
        <f t="shared" si="99"/>
        <v>1.19672131147541</v>
      </c>
      <c r="P1012" s="444">
        <f t="shared" si="100"/>
        <v>24</v>
      </c>
      <c r="Q1012" s="463"/>
      <c r="R1012" s="453">
        <f t="shared" si="96"/>
        <v>609.587197501952</v>
      </c>
    </row>
    <row r="1013" ht="30" customHeight="1" spans="1:18">
      <c r="A1013" s="426">
        <v>2130212</v>
      </c>
      <c r="B1013" s="427"/>
      <c r="C1013" s="427"/>
      <c r="D1013" s="427" t="s">
        <v>271</v>
      </c>
      <c r="E1013" s="429" t="s">
        <v>1022</v>
      </c>
      <c r="F1013" s="460">
        <f t="shared" si="97"/>
        <v>300</v>
      </c>
      <c r="G1013" s="430">
        <f t="shared" si="98"/>
        <v>300</v>
      </c>
      <c r="H1013" s="460">
        <v>300</v>
      </c>
      <c r="I1013" s="460">
        <v>0</v>
      </c>
      <c r="J1013" s="460">
        <v>0</v>
      </c>
      <c r="K1013" s="460">
        <v>0</v>
      </c>
      <c r="L1013" s="460">
        <v>2751</v>
      </c>
      <c r="M1013" s="445">
        <f t="shared" si="95"/>
        <v>9.17</v>
      </c>
      <c r="N1013" s="460">
        <v>144</v>
      </c>
      <c r="O1013" s="445">
        <f t="shared" si="99"/>
        <v>19.1041666666667</v>
      </c>
      <c r="P1013" s="444">
        <f t="shared" si="100"/>
        <v>2607</v>
      </c>
      <c r="Q1013" s="463"/>
      <c r="R1013" s="453">
        <f t="shared" si="96"/>
        <v>6430.27416666667</v>
      </c>
    </row>
    <row r="1014" ht="30" customHeight="1" spans="1:18">
      <c r="A1014" s="426">
        <v>2130213</v>
      </c>
      <c r="B1014" s="427"/>
      <c r="C1014" s="427"/>
      <c r="D1014" s="427" t="s">
        <v>279</v>
      </c>
      <c r="E1014" s="429" t="s">
        <v>1023</v>
      </c>
      <c r="F1014" s="460">
        <f t="shared" si="97"/>
        <v>708</v>
      </c>
      <c r="G1014" s="430">
        <f t="shared" si="98"/>
        <v>708</v>
      </c>
      <c r="H1014" s="460">
        <v>708</v>
      </c>
      <c r="I1014" s="460">
        <v>0</v>
      </c>
      <c r="J1014" s="460">
        <v>0</v>
      </c>
      <c r="K1014" s="460">
        <v>0</v>
      </c>
      <c r="L1014" s="460">
        <v>1170</v>
      </c>
      <c r="M1014" s="445">
        <f t="shared" si="95"/>
        <v>1.65254237288136</v>
      </c>
      <c r="N1014" s="460">
        <v>600</v>
      </c>
      <c r="O1014" s="445">
        <f t="shared" si="99"/>
        <v>1.95</v>
      </c>
      <c r="P1014" s="444">
        <f t="shared" si="100"/>
        <v>570</v>
      </c>
      <c r="Q1014" s="463"/>
      <c r="R1014" s="453">
        <f t="shared" si="96"/>
        <v>4467.60254237288</v>
      </c>
    </row>
    <row r="1015" ht="30" hidden="1" customHeight="1" spans="1:18">
      <c r="A1015" s="426">
        <v>2130216</v>
      </c>
      <c r="B1015" s="427"/>
      <c r="C1015" s="427"/>
      <c r="D1015" s="427" t="s">
        <v>435</v>
      </c>
      <c r="E1015" s="429" t="s">
        <v>1024</v>
      </c>
      <c r="F1015" s="460">
        <f t="shared" si="97"/>
        <v>0</v>
      </c>
      <c r="G1015" s="430">
        <f t="shared" si="98"/>
        <v>0</v>
      </c>
      <c r="H1015" s="460">
        <v>0</v>
      </c>
      <c r="I1015" s="460">
        <v>0</v>
      </c>
      <c r="J1015" s="460">
        <v>0</v>
      </c>
      <c r="K1015" s="460">
        <v>0</v>
      </c>
      <c r="L1015" s="460">
        <v>0</v>
      </c>
      <c r="M1015" s="445">
        <f t="shared" si="95"/>
        <v>0</v>
      </c>
      <c r="N1015" s="460">
        <v>0</v>
      </c>
      <c r="O1015" s="445">
        <f t="shared" si="99"/>
        <v>0</v>
      </c>
      <c r="P1015" s="444">
        <f t="shared" si="100"/>
        <v>0</v>
      </c>
      <c r="Q1015" s="463"/>
      <c r="R1015" s="453">
        <f t="shared" si="96"/>
        <v>0</v>
      </c>
    </row>
    <row r="1016" ht="30" hidden="1" customHeight="1" spans="1:18">
      <c r="A1016" s="426">
        <v>2130217</v>
      </c>
      <c r="B1016" s="427"/>
      <c r="C1016" s="427"/>
      <c r="D1016" s="427" t="s">
        <v>302</v>
      </c>
      <c r="E1016" s="429" t="s">
        <v>1025</v>
      </c>
      <c r="F1016" s="460">
        <f t="shared" si="97"/>
        <v>0</v>
      </c>
      <c r="G1016" s="430">
        <f t="shared" si="98"/>
        <v>0</v>
      </c>
      <c r="H1016" s="460">
        <v>0</v>
      </c>
      <c r="I1016" s="460">
        <v>0</v>
      </c>
      <c r="J1016" s="460">
        <v>0</v>
      </c>
      <c r="K1016" s="460">
        <v>0</v>
      </c>
      <c r="L1016" s="460">
        <v>0</v>
      </c>
      <c r="M1016" s="445">
        <f t="shared" si="95"/>
        <v>0</v>
      </c>
      <c r="N1016" s="460">
        <v>0</v>
      </c>
      <c r="O1016" s="445">
        <f t="shared" si="99"/>
        <v>0</v>
      </c>
      <c r="P1016" s="444">
        <f t="shared" si="100"/>
        <v>0</v>
      </c>
      <c r="Q1016" s="463"/>
      <c r="R1016" s="453">
        <f t="shared" si="96"/>
        <v>0</v>
      </c>
    </row>
    <row r="1017" ht="30" hidden="1" customHeight="1" spans="1:18">
      <c r="A1017" s="426">
        <v>2130218</v>
      </c>
      <c r="B1017" s="427"/>
      <c r="C1017" s="427"/>
      <c r="D1017" s="427" t="s">
        <v>438</v>
      </c>
      <c r="E1017" s="429" t="s">
        <v>1026</v>
      </c>
      <c r="F1017" s="460">
        <f t="shared" si="97"/>
        <v>0</v>
      </c>
      <c r="G1017" s="430">
        <f t="shared" si="98"/>
        <v>0</v>
      </c>
      <c r="H1017" s="460">
        <v>0</v>
      </c>
      <c r="I1017" s="460">
        <v>0</v>
      </c>
      <c r="J1017" s="460">
        <v>0</v>
      </c>
      <c r="K1017" s="460">
        <v>0</v>
      </c>
      <c r="L1017" s="460">
        <v>0</v>
      </c>
      <c r="M1017" s="445">
        <f t="shared" si="95"/>
        <v>0</v>
      </c>
      <c r="N1017" s="460">
        <v>0</v>
      </c>
      <c r="O1017" s="445">
        <f t="shared" si="99"/>
        <v>0</v>
      </c>
      <c r="P1017" s="444">
        <f t="shared" si="100"/>
        <v>0</v>
      </c>
      <c r="Q1017" s="463"/>
      <c r="R1017" s="453">
        <f t="shared" si="96"/>
        <v>0</v>
      </c>
    </row>
    <row r="1018" ht="30" customHeight="1" spans="1:18">
      <c r="A1018" s="426">
        <v>2130219</v>
      </c>
      <c r="B1018" s="427"/>
      <c r="C1018" s="427"/>
      <c r="D1018" s="427" t="s">
        <v>440</v>
      </c>
      <c r="E1018" s="429" t="s">
        <v>1027</v>
      </c>
      <c r="F1018" s="460">
        <f t="shared" si="97"/>
        <v>28</v>
      </c>
      <c r="G1018" s="430">
        <f t="shared" si="98"/>
        <v>28</v>
      </c>
      <c r="H1018" s="460">
        <v>28</v>
      </c>
      <c r="I1018" s="460">
        <v>0</v>
      </c>
      <c r="J1018" s="460">
        <v>0</v>
      </c>
      <c r="K1018" s="460">
        <v>0</v>
      </c>
      <c r="L1018" s="460">
        <v>4</v>
      </c>
      <c r="M1018" s="445">
        <f t="shared" si="95"/>
        <v>0.142857142857143</v>
      </c>
      <c r="N1018" s="460">
        <v>15</v>
      </c>
      <c r="O1018" s="445">
        <f t="shared" si="99"/>
        <v>0.266666666666667</v>
      </c>
      <c r="P1018" s="444">
        <f t="shared" si="100"/>
        <v>-11</v>
      </c>
      <c r="Q1018" s="463"/>
      <c r="R1018" s="453">
        <f t="shared" si="96"/>
        <v>92.4095238095238</v>
      </c>
    </row>
    <row r="1019" ht="30" customHeight="1" spans="1:18">
      <c r="A1019" s="426">
        <v>2130220</v>
      </c>
      <c r="B1019" s="427"/>
      <c r="C1019" s="427"/>
      <c r="D1019" s="427" t="s">
        <v>739</v>
      </c>
      <c r="E1019" s="429" t="s">
        <v>1028</v>
      </c>
      <c r="F1019" s="460">
        <f t="shared" si="97"/>
        <v>19</v>
      </c>
      <c r="G1019" s="430">
        <f t="shared" si="98"/>
        <v>19</v>
      </c>
      <c r="H1019" s="460">
        <v>19</v>
      </c>
      <c r="I1019" s="460">
        <v>0</v>
      </c>
      <c r="J1019" s="460">
        <v>0</v>
      </c>
      <c r="K1019" s="460">
        <v>0</v>
      </c>
      <c r="L1019" s="460">
        <v>21</v>
      </c>
      <c r="M1019" s="445">
        <f t="shared" si="95"/>
        <v>1.10526315789474</v>
      </c>
      <c r="N1019" s="460">
        <v>0</v>
      </c>
      <c r="O1019" s="445">
        <f t="shared" si="99"/>
        <v>0</v>
      </c>
      <c r="P1019" s="444">
        <f t="shared" si="100"/>
        <v>21</v>
      </c>
      <c r="Q1019" s="463"/>
      <c r="R1019" s="453">
        <f t="shared" si="96"/>
        <v>100.105263157895</v>
      </c>
    </row>
    <row r="1020" ht="30" customHeight="1" spans="1:18">
      <c r="A1020" s="426">
        <v>2130221</v>
      </c>
      <c r="B1020" s="427"/>
      <c r="C1020" s="427"/>
      <c r="D1020" s="427" t="s">
        <v>743</v>
      </c>
      <c r="E1020" s="429" t="s">
        <v>1029</v>
      </c>
      <c r="F1020" s="460">
        <f t="shared" si="97"/>
        <v>3238</v>
      </c>
      <c r="G1020" s="430">
        <f t="shared" si="98"/>
        <v>3238</v>
      </c>
      <c r="H1020" s="460">
        <v>3238</v>
      </c>
      <c r="I1020" s="460">
        <v>0</v>
      </c>
      <c r="J1020" s="460">
        <v>0</v>
      </c>
      <c r="K1020" s="460">
        <v>0</v>
      </c>
      <c r="L1020" s="460">
        <v>89</v>
      </c>
      <c r="M1020" s="445">
        <f t="shared" si="95"/>
        <v>0.0274861025324274</v>
      </c>
      <c r="N1020" s="460">
        <v>75</v>
      </c>
      <c r="O1020" s="445">
        <f t="shared" si="99"/>
        <v>1.18666666666667</v>
      </c>
      <c r="P1020" s="444">
        <f t="shared" si="100"/>
        <v>14</v>
      </c>
      <c r="Q1020" s="463"/>
      <c r="R1020" s="453">
        <f t="shared" si="96"/>
        <v>9893.2141527692</v>
      </c>
    </row>
    <row r="1021" ht="30" customHeight="1" spans="1:18">
      <c r="A1021" s="426">
        <v>2130223</v>
      </c>
      <c r="B1021" s="427"/>
      <c r="C1021" s="427"/>
      <c r="D1021" s="427" t="s">
        <v>311</v>
      </c>
      <c r="E1021" s="429" t="s">
        <v>1030</v>
      </c>
      <c r="F1021" s="460">
        <f t="shared" si="97"/>
        <v>28</v>
      </c>
      <c r="G1021" s="430">
        <f t="shared" si="98"/>
        <v>28</v>
      </c>
      <c r="H1021" s="460">
        <v>28</v>
      </c>
      <c r="I1021" s="460">
        <v>0</v>
      </c>
      <c r="J1021" s="460">
        <v>0</v>
      </c>
      <c r="K1021" s="460">
        <v>0</v>
      </c>
      <c r="L1021" s="460">
        <v>4314</v>
      </c>
      <c r="M1021" s="445">
        <f t="shared" si="95"/>
        <v>154.071428571429</v>
      </c>
      <c r="N1021" s="460">
        <v>13</v>
      </c>
      <c r="O1021" s="445">
        <f t="shared" si="99"/>
        <v>331.846153846154</v>
      </c>
      <c r="P1021" s="444">
        <f t="shared" si="100"/>
        <v>4301</v>
      </c>
      <c r="Q1021" s="463"/>
      <c r="R1021" s="453">
        <f t="shared" si="96"/>
        <v>9197.91758241758</v>
      </c>
    </row>
    <row r="1022" ht="30" customHeight="1" spans="1:18">
      <c r="A1022" s="426">
        <v>2130224</v>
      </c>
      <c r="B1022" s="427"/>
      <c r="C1022" s="427"/>
      <c r="D1022" s="427" t="s">
        <v>315</v>
      </c>
      <c r="E1022" s="429" t="s">
        <v>1031</v>
      </c>
      <c r="F1022" s="460">
        <f t="shared" si="97"/>
        <v>278</v>
      </c>
      <c r="G1022" s="430">
        <f t="shared" si="98"/>
        <v>278</v>
      </c>
      <c r="H1022" s="460">
        <v>278</v>
      </c>
      <c r="I1022" s="460">
        <v>0</v>
      </c>
      <c r="J1022" s="460">
        <v>0</v>
      </c>
      <c r="K1022" s="460">
        <v>0</v>
      </c>
      <c r="L1022" s="460">
        <v>131</v>
      </c>
      <c r="M1022" s="445">
        <f t="shared" si="95"/>
        <v>0.471223021582734</v>
      </c>
      <c r="N1022" s="460">
        <v>43</v>
      </c>
      <c r="O1022" s="445">
        <f t="shared" si="99"/>
        <v>3.04651162790698</v>
      </c>
      <c r="P1022" s="444">
        <f t="shared" si="100"/>
        <v>88</v>
      </c>
      <c r="Q1022" s="463"/>
      <c r="R1022" s="453">
        <f t="shared" si="96"/>
        <v>1099.51773464949</v>
      </c>
    </row>
    <row r="1023" ht="30" customHeight="1" spans="1:18">
      <c r="A1023" s="426">
        <v>2130225</v>
      </c>
      <c r="B1023" s="427"/>
      <c r="C1023" s="427"/>
      <c r="D1023" s="427" t="s">
        <v>319</v>
      </c>
      <c r="E1023" s="429" t="s">
        <v>1032</v>
      </c>
      <c r="F1023" s="460">
        <f t="shared" si="97"/>
        <v>18</v>
      </c>
      <c r="G1023" s="430">
        <f t="shared" si="98"/>
        <v>18</v>
      </c>
      <c r="H1023" s="460">
        <v>18</v>
      </c>
      <c r="I1023" s="460">
        <v>0</v>
      </c>
      <c r="J1023" s="460">
        <v>0</v>
      </c>
      <c r="K1023" s="460">
        <v>0</v>
      </c>
      <c r="L1023" s="460">
        <v>9</v>
      </c>
      <c r="M1023" s="445">
        <f t="shared" si="95"/>
        <v>0.5</v>
      </c>
      <c r="N1023" s="460">
        <v>7</v>
      </c>
      <c r="O1023" s="445">
        <f t="shared" si="99"/>
        <v>1.28571428571429</v>
      </c>
      <c r="P1023" s="444">
        <f t="shared" si="100"/>
        <v>2</v>
      </c>
      <c r="Q1023" s="463"/>
      <c r="R1023" s="453">
        <f t="shared" si="96"/>
        <v>73.7857142857143</v>
      </c>
    </row>
    <row r="1024" ht="30" customHeight="1" spans="1:18">
      <c r="A1024" s="426">
        <v>2130226</v>
      </c>
      <c r="B1024" s="427"/>
      <c r="C1024" s="427"/>
      <c r="D1024" s="427" t="s">
        <v>325</v>
      </c>
      <c r="E1024" s="429" t="s">
        <v>1033</v>
      </c>
      <c r="F1024" s="460">
        <f t="shared" si="97"/>
        <v>194</v>
      </c>
      <c r="G1024" s="430">
        <f t="shared" si="98"/>
        <v>194</v>
      </c>
      <c r="H1024" s="460">
        <v>194</v>
      </c>
      <c r="I1024" s="460">
        <v>0</v>
      </c>
      <c r="J1024" s="460">
        <v>0</v>
      </c>
      <c r="K1024" s="460">
        <v>0</v>
      </c>
      <c r="L1024" s="460">
        <v>0</v>
      </c>
      <c r="M1024" s="445">
        <f t="shared" si="95"/>
        <v>0</v>
      </c>
      <c r="N1024" s="460">
        <v>2</v>
      </c>
      <c r="O1024" s="445">
        <f t="shared" si="99"/>
        <v>0</v>
      </c>
      <c r="P1024" s="444">
        <f t="shared" si="100"/>
        <v>-2</v>
      </c>
      <c r="Q1024" s="463"/>
      <c r="R1024" s="453">
        <f t="shared" si="96"/>
        <v>582</v>
      </c>
    </row>
    <row r="1025" ht="30" hidden="1" customHeight="1" spans="1:18">
      <c r="A1025" s="426">
        <v>2130227</v>
      </c>
      <c r="B1025" s="427"/>
      <c r="C1025" s="427"/>
      <c r="D1025" s="427" t="s">
        <v>1034</v>
      </c>
      <c r="E1025" s="429" t="s">
        <v>1035</v>
      </c>
      <c r="F1025" s="460">
        <f t="shared" si="97"/>
        <v>0</v>
      </c>
      <c r="G1025" s="430">
        <f t="shared" si="98"/>
        <v>0</v>
      </c>
      <c r="H1025" s="460">
        <v>0</v>
      </c>
      <c r="I1025" s="460">
        <v>0</v>
      </c>
      <c r="J1025" s="460">
        <v>0</v>
      </c>
      <c r="K1025" s="460">
        <v>0</v>
      </c>
      <c r="L1025" s="460">
        <v>0</v>
      </c>
      <c r="M1025" s="445">
        <f t="shared" si="95"/>
        <v>0</v>
      </c>
      <c r="N1025" s="460">
        <v>0</v>
      </c>
      <c r="O1025" s="445">
        <f t="shared" si="99"/>
        <v>0</v>
      </c>
      <c r="P1025" s="444">
        <f t="shared" si="100"/>
        <v>0</v>
      </c>
      <c r="Q1025" s="463"/>
      <c r="R1025" s="453">
        <f t="shared" si="96"/>
        <v>0</v>
      </c>
    </row>
    <row r="1026" ht="30" customHeight="1" spans="1:18">
      <c r="A1026" s="426">
        <v>2130232</v>
      </c>
      <c r="B1026" s="427"/>
      <c r="C1026" s="427"/>
      <c r="D1026" s="427" t="s">
        <v>341</v>
      </c>
      <c r="E1026" s="429" t="s">
        <v>1036</v>
      </c>
      <c r="F1026" s="460">
        <f t="shared" si="97"/>
        <v>0</v>
      </c>
      <c r="G1026" s="430">
        <f t="shared" si="98"/>
        <v>0</v>
      </c>
      <c r="H1026" s="460">
        <v>0</v>
      </c>
      <c r="I1026" s="460">
        <v>0</v>
      </c>
      <c r="J1026" s="460">
        <v>0</v>
      </c>
      <c r="K1026" s="460">
        <v>0</v>
      </c>
      <c r="L1026" s="460">
        <v>9</v>
      </c>
      <c r="M1026" s="445">
        <f t="shared" si="95"/>
        <v>0</v>
      </c>
      <c r="N1026" s="460">
        <v>46</v>
      </c>
      <c r="O1026" s="445">
        <f t="shared" si="99"/>
        <v>0.195652173913043</v>
      </c>
      <c r="P1026" s="444">
        <f t="shared" si="100"/>
        <v>-37</v>
      </c>
      <c r="Q1026" s="463"/>
      <c r="R1026" s="453">
        <f t="shared" si="96"/>
        <v>18.195652173913</v>
      </c>
    </row>
    <row r="1027" ht="30" customHeight="1" spans="1:18">
      <c r="A1027" s="426">
        <v>2130234</v>
      </c>
      <c r="B1027" s="427"/>
      <c r="C1027" s="427"/>
      <c r="D1027" s="427" t="s">
        <v>347</v>
      </c>
      <c r="E1027" s="429" t="s">
        <v>1037</v>
      </c>
      <c r="F1027" s="460">
        <f t="shared" si="97"/>
        <v>5195</v>
      </c>
      <c r="G1027" s="430">
        <f t="shared" si="98"/>
        <v>5195</v>
      </c>
      <c r="H1027" s="460">
        <v>5195</v>
      </c>
      <c r="I1027" s="460">
        <v>0</v>
      </c>
      <c r="J1027" s="460">
        <v>0</v>
      </c>
      <c r="K1027" s="460">
        <v>0</v>
      </c>
      <c r="L1027" s="460">
        <v>367</v>
      </c>
      <c r="M1027" s="445">
        <f t="shared" si="95"/>
        <v>0.0706448508180943</v>
      </c>
      <c r="N1027" s="460">
        <v>390</v>
      </c>
      <c r="O1027" s="445">
        <f t="shared" si="99"/>
        <v>0.941025641025641</v>
      </c>
      <c r="P1027" s="444">
        <f t="shared" si="100"/>
        <v>-23</v>
      </c>
      <c r="Q1027" s="463"/>
      <c r="R1027" s="453">
        <f t="shared" si="96"/>
        <v>16320.0116704918</v>
      </c>
    </row>
    <row r="1028" ht="30" customHeight="1" spans="1:18">
      <c r="A1028" s="426">
        <v>2130299</v>
      </c>
      <c r="B1028" s="427"/>
      <c r="C1028" s="427"/>
      <c r="D1028" s="427" t="s">
        <v>204</v>
      </c>
      <c r="E1028" s="429" t="s">
        <v>1038</v>
      </c>
      <c r="F1028" s="460">
        <f t="shared" si="97"/>
        <v>22783.5</v>
      </c>
      <c r="G1028" s="430">
        <f t="shared" si="98"/>
        <v>22783.5</v>
      </c>
      <c r="H1028" s="460">
        <v>22783.5</v>
      </c>
      <c r="I1028" s="460">
        <v>0</v>
      </c>
      <c r="J1028" s="460">
        <v>0</v>
      </c>
      <c r="K1028" s="460">
        <v>0</v>
      </c>
      <c r="L1028" s="460">
        <v>1415</v>
      </c>
      <c r="M1028" s="445">
        <f t="shared" si="95"/>
        <v>0.0621063488928391</v>
      </c>
      <c r="N1028" s="460">
        <v>927</v>
      </c>
      <c r="O1028" s="445">
        <f t="shared" si="99"/>
        <v>1.52642934196332</v>
      </c>
      <c r="P1028" s="444">
        <f t="shared" si="100"/>
        <v>488</v>
      </c>
      <c r="Q1028" s="463"/>
      <c r="R1028" s="453">
        <f t="shared" si="96"/>
        <v>71182.0885356909</v>
      </c>
    </row>
    <row r="1029" ht="30" customHeight="1" spans="1:18">
      <c r="A1029" s="426">
        <v>21303</v>
      </c>
      <c r="B1029" s="427" t="s">
        <v>108</v>
      </c>
      <c r="C1029" s="427" t="s">
        <v>188</v>
      </c>
      <c r="D1029" s="428"/>
      <c r="E1029" s="429" t="s">
        <v>1039</v>
      </c>
      <c r="F1029" s="460">
        <f t="shared" si="97"/>
        <v>774617.18</v>
      </c>
      <c r="G1029" s="430">
        <f t="shared" si="98"/>
        <v>507329.77</v>
      </c>
      <c r="H1029" s="460">
        <v>253120.77</v>
      </c>
      <c r="I1029" s="460">
        <v>246330</v>
      </c>
      <c r="J1029" s="460">
        <v>7879</v>
      </c>
      <c r="K1029" s="460">
        <v>267287.41</v>
      </c>
      <c r="L1029" s="460">
        <v>859874</v>
      </c>
      <c r="M1029" s="445">
        <f t="shared" si="95"/>
        <v>1.11006316694396</v>
      </c>
      <c r="N1029" s="460">
        <v>451923</v>
      </c>
      <c r="O1029" s="445">
        <f t="shared" si="99"/>
        <v>1.90270023875749</v>
      </c>
      <c r="P1029" s="444">
        <f t="shared" si="100"/>
        <v>407951</v>
      </c>
      <c r="Q1029" s="463"/>
      <c r="R1029" s="453">
        <f t="shared" si="96"/>
        <v>3254818.73276341</v>
      </c>
    </row>
    <row r="1030" ht="30" customHeight="1" spans="1:18">
      <c r="A1030" s="426">
        <v>2130301</v>
      </c>
      <c r="B1030" s="427"/>
      <c r="C1030" s="427"/>
      <c r="D1030" s="427" t="s">
        <v>183</v>
      </c>
      <c r="E1030" s="429" t="s">
        <v>185</v>
      </c>
      <c r="F1030" s="460">
        <f t="shared" si="97"/>
        <v>9435.67000000001</v>
      </c>
      <c r="G1030" s="430">
        <f t="shared" si="98"/>
        <v>9435.67000000001</v>
      </c>
      <c r="H1030" s="460">
        <v>9435.67000000001</v>
      </c>
      <c r="I1030" s="460">
        <v>0</v>
      </c>
      <c r="J1030" s="460">
        <v>0</v>
      </c>
      <c r="K1030" s="460">
        <v>0</v>
      </c>
      <c r="L1030" s="460">
        <v>10452</v>
      </c>
      <c r="M1030" s="445">
        <f t="shared" si="95"/>
        <v>1.10771148206752</v>
      </c>
      <c r="N1030" s="460">
        <v>10454</v>
      </c>
      <c r="O1030" s="445">
        <f t="shared" si="99"/>
        <v>0.999808685670557</v>
      </c>
      <c r="P1030" s="444">
        <f t="shared" si="100"/>
        <v>-2</v>
      </c>
      <c r="Q1030" s="463"/>
      <c r="R1030" s="453">
        <f t="shared" si="96"/>
        <v>49213.1175201678</v>
      </c>
    </row>
    <row r="1031" ht="30" hidden="1" customHeight="1" spans="1:18">
      <c r="A1031" s="426">
        <v>2130302</v>
      </c>
      <c r="B1031" s="427"/>
      <c r="C1031" s="427"/>
      <c r="D1031" s="427" t="s">
        <v>186</v>
      </c>
      <c r="E1031" s="429" t="s">
        <v>187</v>
      </c>
      <c r="F1031" s="460">
        <f t="shared" si="97"/>
        <v>0</v>
      </c>
      <c r="G1031" s="430">
        <f t="shared" si="98"/>
        <v>0</v>
      </c>
      <c r="H1031" s="460">
        <v>0</v>
      </c>
      <c r="I1031" s="460">
        <v>0</v>
      </c>
      <c r="J1031" s="460">
        <v>0</v>
      </c>
      <c r="K1031" s="460">
        <v>0</v>
      </c>
      <c r="L1031" s="460">
        <v>0</v>
      </c>
      <c r="M1031" s="445">
        <f t="shared" ref="M1031:M1094" si="101">IF(F1031=0,0,L1031/F1031)</f>
        <v>0</v>
      </c>
      <c r="N1031" s="460">
        <v>0</v>
      </c>
      <c r="O1031" s="445">
        <f t="shared" si="99"/>
        <v>0</v>
      </c>
      <c r="P1031" s="444">
        <f t="shared" si="100"/>
        <v>0</v>
      </c>
      <c r="Q1031" s="463"/>
      <c r="R1031" s="453">
        <f t="shared" si="96"/>
        <v>0</v>
      </c>
    </row>
    <row r="1032" ht="30" hidden="1" customHeight="1" spans="1:18">
      <c r="A1032" s="426">
        <v>2130303</v>
      </c>
      <c r="B1032" s="427"/>
      <c r="C1032" s="427"/>
      <c r="D1032" s="427" t="s">
        <v>188</v>
      </c>
      <c r="E1032" s="429" t="s">
        <v>189</v>
      </c>
      <c r="F1032" s="460">
        <f t="shared" si="97"/>
        <v>0</v>
      </c>
      <c r="G1032" s="430">
        <f t="shared" si="98"/>
        <v>0</v>
      </c>
      <c r="H1032" s="460">
        <v>0</v>
      </c>
      <c r="I1032" s="460">
        <v>0</v>
      </c>
      <c r="J1032" s="460">
        <v>0</v>
      </c>
      <c r="K1032" s="460">
        <v>0</v>
      </c>
      <c r="L1032" s="460">
        <v>0</v>
      </c>
      <c r="M1032" s="445">
        <f t="shared" si="101"/>
        <v>0</v>
      </c>
      <c r="N1032" s="460">
        <v>0</v>
      </c>
      <c r="O1032" s="445">
        <f t="shared" si="99"/>
        <v>0</v>
      </c>
      <c r="P1032" s="444">
        <f t="shared" si="100"/>
        <v>0</v>
      </c>
      <c r="Q1032" s="463"/>
      <c r="R1032" s="453">
        <f t="shared" ref="R1032:R1095" si="102">F1032+G1032+H1032+L1032+M1032+N1032+O1032+P1032</f>
        <v>0</v>
      </c>
    </row>
    <row r="1033" ht="30" customHeight="1" spans="1:18">
      <c r="A1033" s="426">
        <v>2130304</v>
      </c>
      <c r="B1033" s="427"/>
      <c r="C1033" s="427"/>
      <c r="D1033" s="427" t="s">
        <v>190</v>
      </c>
      <c r="E1033" s="429" t="s">
        <v>1040</v>
      </c>
      <c r="F1033" s="460">
        <f t="shared" ref="F1033:F1096" si="103">G1033+K1033</f>
        <v>1988</v>
      </c>
      <c r="G1033" s="430">
        <f t="shared" ref="G1033:G1096" si="104">H1033+I1033+J1033</f>
        <v>1988</v>
      </c>
      <c r="H1033" s="460">
        <v>1988</v>
      </c>
      <c r="I1033" s="460">
        <v>0</v>
      </c>
      <c r="J1033" s="460">
        <v>0</v>
      </c>
      <c r="K1033" s="460">
        <v>0</v>
      </c>
      <c r="L1033" s="460">
        <v>1114</v>
      </c>
      <c r="M1033" s="445">
        <f t="shared" si="101"/>
        <v>0.560362173038229</v>
      </c>
      <c r="N1033" s="460">
        <v>786</v>
      </c>
      <c r="O1033" s="445">
        <f t="shared" si="99"/>
        <v>1.41730279898219</v>
      </c>
      <c r="P1033" s="444">
        <f t="shared" si="100"/>
        <v>328</v>
      </c>
      <c r="Q1033" s="463"/>
      <c r="R1033" s="453">
        <f t="shared" si="102"/>
        <v>8193.97766497202</v>
      </c>
    </row>
    <row r="1034" ht="30" customHeight="1" spans="1:18">
      <c r="A1034" s="426">
        <v>2130305</v>
      </c>
      <c r="B1034" s="427"/>
      <c r="C1034" s="427"/>
      <c r="D1034" s="427" t="s">
        <v>192</v>
      </c>
      <c r="E1034" s="429" t="s">
        <v>1041</v>
      </c>
      <c r="F1034" s="460">
        <f t="shared" si="103"/>
        <v>576240.15</v>
      </c>
      <c r="G1034" s="430">
        <f t="shared" si="104"/>
        <v>308986</v>
      </c>
      <c r="H1034" s="460">
        <v>60708</v>
      </c>
      <c r="I1034" s="460">
        <v>246330</v>
      </c>
      <c r="J1034" s="460">
        <v>1948</v>
      </c>
      <c r="K1034" s="460">
        <v>267254.15</v>
      </c>
      <c r="L1034" s="460">
        <v>773352</v>
      </c>
      <c r="M1034" s="445">
        <f t="shared" si="101"/>
        <v>1.34206545656355</v>
      </c>
      <c r="N1034" s="460">
        <v>379930</v>
      </c>
      <c r="O1034" s="445">
        <f t="shared" si="99"/>
        <v>2.03551180480615</v>
      </c>
      <c r="P1034" s="444">
        <f t="shared" si="100"/>
        <v>393422</v>
      </c>
      <c r="Q1034" s="463"/>
      <c r="R1034" s="453">
        <f t="shared" si="102"/>
        <v>2492641.52757726</v>
      </c>
    </row>
    <row r="1035" ht="30" customHeight="1" spans="1:18">
      <c r="A1035" s="426">
        <v>2130306</v>
      </c>
      <c r="B1035" s="427"/>
      <c r="C1035" s="427"/>
      <c r="D1035" s="427" t="s">
        <v>194</v>
      </c>
      <c r="E1035" s="429" t="s">
        <v>1042</v>
      </c>
      <c r="F1035" s="460">
        <f t="shared" si="103"/>
        <v>2049.29</v>
      </c>
      <c r="G1035" s="430">
        <f t="shared" si="104"/>
        <v>2049.29</v>
      </c>
      <c r="H1035" s="460">
        <v>2049.29</v>
      </c>
      <c r="I1035" s="460">
        <v>0</v>
      </c>
      <c r="J1035" s="460">
        <v>0</v>
      </c>
      <c r="K1035" s="460">
        <v>0</v>
      </c>
      <c r="L1035" s="460">
        <v>450</v>
      </c>
      <c r="M1035" s="445">
        <f t="shared" si="101"/>
        <v>0.219588247636986</v>
      </c>
      <c r="N1035" s="460">
        <v>296</v>
      </c>
      <c r="O1035" s="445">
        <f t="shared" si="99"/>
        <v>1.52027027027027</v>
      </c>
      <c r="P1035" s="444">
        <f t="shared" si="100"/>
        <v>154</v>
      </c>
      <c r="Q1035" s="463"/>
      <c r="R1035" s="453">
        <f t="shared" si="102"/>
        <v>7049.60985851791</v>
      </c>
    </row>
    <row r="1036" ht="30" hidden="1" customHeight="1" spans="1:18">
      <c r="A1036" s="426">
        <v>2130307</v>
      </c>
      <c r="B1036" s="427"/>
      <c r="C1036" s="427"/>
      <c r="D1036" s="427" t="s">
        <v>196</v>
      </c>
      <c r="E1036" s="429" t="s">
        <v>1043</v>
      </c>
      <c r="F1036" s="460">
        <f t="shared" si="103"/>
        <v>0</v>
      </c>
      <c r="G1036" s="430">
        <f t="shared" si="104"/>
        <v>0</v>
      </c>
      <c r="H1036" s="460">
        <v>0</v>
      </c>
      <c r="I1036" s="460">
        <v>0</v>
      </c>
      <c r="J1036" s="460">
        <v>0</v>
      </c>
      <c r="K1036" s="460">
        <v>0</v>
      </c>
      <c r="L1036" s="460">
        <v>0</v>
      </c>
      <c r="M1036" s="445">
        <f t="shared" si="101"/>
        <v>0</v>
      </c>
      <c r="N1036" s="460">
        <v>0</v>
      </c>
      <c r="O1036" s="445">
        <f t="shared" si="99"/>
        <v>0</v>
      </c>
      <c r="P1036" s="444">
        <f t="shared" si="100"/>
        <v>0</v>
      </c>
      <c r="Q1036" s="463"/>
      <c r="R1036" s="453">
        <f t="shared" si="102"/>
        <v>0</v>
      </c>
    </row>
    <row r="1037" ht="30" hidden="1" customHeight="1" spans="1:18">
      <c r="A1037" s="426">
        <v>2130308</v>
      </c>
      <c r="B1037" s="427"/>
      <c r="C1037" s="427"/>
      <c r="D1037" s="427" t="s">
        <v>198</v>
      </c>
      <c r="E1037" s="429" t="s">
        <v>1044</v>
      </c>
      <c r="F1037" s="460">
        <f t="shared" si="103"/>
        <v>0</v>
      </c>
      <c r="G1037" s="430">
        <f t="shared" si="104"/>
        <v>0</v>
      </c>
      <c r="H1037" s="460">
        <v>0</v>
      </c>
      <c r="I1037" s="460">
        <v>0</v>
      </c>
      <c r="J1037" s="460">
        <v>0</v>
      </c>
      <c r="K1037" s="460">
        <v>0</v>
      </c>
      <c r="L1037" s="460">
        <v>0</v>
      </c>
      <c r="M1037" s="445">
        <f t="shared" si="101"/>
        <v>0</v>
      </c>
      <c r="N1037" s="460">
        <v>0</v>
      </c>
      <c r="O1037" s="445">
        <f t="shared" si="99"/>
        <v>0</v>
      </c>
      <c r="P1037" s="444">
        <f t="shared" si="100"/>
        <v>0</v>
      </c>
      <c r="Q1037" s="463"/>
      <c r="R1037" s="453">
        <f t="shared" si="102"/>
        <v>0</v>
      </c>
    </row>
    <row r="1038" ht="30" hidden="1" customHeight="1" spans="1:18">
      <c r="A1038" s="426">
        <v>2130309</v>
      </c>
      <c r="B1038" s="427"/>
      <c r="C1038" s="427"/>
      <c r="D1038" s="427" t="s">
        <v>200</v>
      </c>
      <c r="E1038" s="429" t="s">
        <v>1045</v>
      </c>
      <c r="F1038" s="460">
        <f t="shared" si="103"/>
        <v>0</v>
      </c>
      <c r="G1038" s="430">
        <f t="shared" si="104"/>
        <v>0</v>
      </c>
      <c r="H1038" s="460">
        <v>0</v>
      </c>
      <c r="I1038" s="460">
        <v>0</v>
      </c>
      <c r="J1038" s="460">
        <v>0</v>
      </c>
      <c r="K1038" s="460">
        <v>0</v>
      </c>
      <c r="L1038" s="460">
        <v>0</v>
      </c>
      <c r="M1038" s="445">
        <f t="shared" si="101"/>
        <v>0</v>
      </c>
      <c r="N1038" s="460">
        <v>0</v>
      </c>
      <c r="O1038" s="445">
        <f t="shared" si="99"/>
        <v>0</v>
      </c>
      <c r="P1038" s="444">
        <f t="shared" si="100"/>
        <v>0</v>
      </c>
      <c r="Q1038" s="463"/>
      <c r="R1038" s="453">
        <f t="shared" si="102"/>
        <v>0</v>
      </c>
    </row>
    <row r="1039" ht="30" customHeight="1" spans="1:18">
      <c r="A1039" s="426">
        <v>2130310</v>
      </c>
      <c r="B1039" s="427"/>
      <c r="C1039" s="427"/>
      <c r="D1039" s="427" t="s">
        <v>260</v>
      </c>
      <c r="E1039" s="429" t="s">
        <v>1046</v>
      </c>
      <c r="F1039" s="460">
        <f t="shared" si="103"/>
        <v>6972.26</v>
      </c>
      <c r="G1039" s="430">
        <f t="shared" si="104"/>
        <v>6939</v>
      </c>
      <c r="H1039" s="460">
        <v>6939</v>
      </c>
      <c r="I1039" s="460">
        <v>0</v>
      </c>
      <c r="J1039" s="460">
        <v>0</v>
      </c>
      <c r="K1039" s="460">
        <v>33.26</v>
      </c>
      <c r="L1039" s="460">
        <v>672</v>
      </c>
      <c r="M1039" s="445">
        <f t="shared" si="101"/>
        <v>0.0963819478906409</v>
      </c>
      <c r="N1039" s="460">
        <v>392</v>
      </c>
      <c r="O1039" s="445">
        <f t="shared" si="99"/>
        <v>1.71428571428571</v>
      </c>
      <c r="P1039" s="444">
        <f t="shared" si="100"/>
        <v>280</v>
      </c>
      <c r="Q1039" s="463"/>
      <c r="R1039" s="453">
        <f t="shared" si="102"/>
        <v>22196.0706676622</v>
      </c>
    </row>
    <row r="1040" ht="30" hidden="1" customHeight="1" spans="1:18">
      <c r="A1040" s="426">
        <v>2130311</v>
      </c>
      <c r="B1040" s="427"/>
      <c r="C1040" s="427"/>
      <c r="D1040" s="427" t="s">
        <v>269</v>
      </c>
      <c r="E1040" s="429" t="s">
        <v>1047</v>
      </c>
      <c r="F1040" s="460">
        <f t="shared" si="103"/>
        <v>0</v>
      </c>
      <c r="G1040" s="430">
        <f t="shared" si="104"/>
        <v>0</v>
      </c>
      <c r="H1040" s="460">
        <v>0</v>
      </c>
      <c r="I1040" s="460">
        <v>0</v>
      </c>
      <c r="J1040" s="460">
        <v>0</v>
      </c>
      <c r="K1040" s="460">
        <v>0</v>
      </c>
      <c r="L1040" s="460">
        <v>0</v>
      </c>
      <c r="M1040" s="445">
        <f t="shared" si="101"/>
        <v>0</v>
      </c>
      <c r="N1040" s="460">
        <v>0</v>
      </c>
      <c r="O1040" s="445">
        <f t="shared" si="99"/>
        <v>0</v>
      </c>
      <c r="P1040" s="444">
        <f t="shared" si="100"/>
        <v>0</v>
      </c>
      <c r="Q1040" s="463"/>
      <c r="R1040" s="453">
        <f t="shared" si="102"/>
        <v>0</v>
      </c>
    </row>
    <row r="1041" ht="30" hidden="1" customHeight="1" spans="1:18">
      <c r="A1041" s="426">
        <v>2130312</v>
      </c>
      <c r="B1041" s="427"/>
      <c r="C1041" s="427"/>
      <c r="D1041" s="427" t="s">
        <v>271</v>
      </c>
      <c r="E1041" s="429" t="s">
        <v>1048</v>
      </c>
      <c r="F1041" s="460">
        <f t="shared" si="103"/>
        <v>0</v>
      </c>
      <c r="G1041" s="430">
        <f t="shared" si="104"/>
        <v>0</v>
      </c>
      <c r="H1041" s="460">
        <v>0</v>
      </c>
      <c r="I1041" s="460">
        <v>0</v>
      </c>
      <c r="J1041" s="460">
        <v>0</v>
      </c>
      <c r="K1041" s="460">
        <v>0</v>
      </c>
      <c r="L1041" s="460">
        <v>0</v>
      </c>
      <c r="M1041" s="445">
        <f t="shared" si="101"/>
        <v>0</v>
      </c>
      <c r="N1041" s="460">
        <v>0</v>
      </c>
      <c r="O1041" s="445">
        <f t="shared" ref="O1041:O1104" si="105">IF(N1041=0,0,L1041/N1041)</f>
        <v>0</v>
      </c>
      <c r="P1041" s="444">
        <f t="shared" ref="P1041:P1104" si="106">L1041-N1041</f>
        <v>0</v>
      </c>
      <c r="Q1041" s="463"/>
      <c r="R1041" s="453">
        <f t="shared" si="102"/>
        <v>0</v>
      </c>
    </row>
    <row r="1042" ht="30" customHeight="1" spans="1:18">
      <c r="A1042" s="426">
        <v>2130313</v>
      </c>
      <c r="B1042" s="427"/>
      <c r="C1042" s="427"/>
      <c r="D1042" s="427" t="s">
        <v>279</v>
      </c>
      <c r="E1042" s="429" t="s">
        <v>1049</v>
      </c>
      <c r="F1042" s="460">
        <f t="shared" si="103"/>
        <v>8632.7</v>
      </c>
      <c r="G1042" s="430">
        <f t="shared" si="104"/>
        <v>8632.7</v>
      </c>
      <c r="H1042" s="460">
        <v>3119.9</v>
      </c>
      <c r="I1042" s="460">
        <v>0</v>
      </c>
      <c r="J1042" s="460">
        <v>5512.8</v>
      </c>
      <c r="K1042" s="460">
        <v>0</v>
      </c>
      <c r="L1042" s="460">
        <v>5722</v>
      </c>
      <c r="M1042" s="445">
        <f t="shared" si="101"/>
        <v>0.662828547267946</v>
      </c>
      <c r="N1042" s="460">
        <v>2125</v>
      </c>
      <c r="O1042" s="445">
        <f t="shared" si="105"/>
        <v>2.69270588235294</v>
      </c>
      <c r="P1042" s="444">
        <f t="shared" si="106"/>
        <v>3597</v>
      </c>
      <c r="Q1042" s="463"/>
      <c r="R1042" s="453">
        <f t="shared" si="102"/>
        <v>31832.6555344296</v>
      </c>
    </row>
    <row r="1043" ht="30" customHeight="1" spans="1:18">
      <c r="A1043" s="426">
        <v>2130314</v>
      </c>
      <c r="B1043" s="427"/>
      <c r="C1043" s="427"/>
      <c r="D1043" s="427" t="s">
        <v>287</v>
      </c>
      <c r="E1043" s="429" t="s">
        <v>1050</v>
      </c>
      <c r="F1043" s="460">
        <f t="shared" si="103"/>
        <v>1000</v>
      </c>
      <c r="G1043" s="430">
        <f t="shared" si="104"/>
        <v>1000</v>
      </c>
      <c r="H1043" s="460">
        <v>1000</v>
      </c>
      <c r="I1043" s="460">
        <v>0</v>
      </c>
      <c r="J1043" s="460">
        <v>0</v>
      </c>
      <c r="K1043" s="460">
        <v>0</v>
      </c>
      <c r="L1043" s="460">
        <v>688</v>
      </c>
      <c r="M1043" s="445">
        <f t="shared" si="101"/>
        <v>0.688</v>
      </c>
      <c r="N1043" s="460">
        <v>2804</v>
      </c>
      <c r="O1043" s="445">
        <f t="shared" si="105"/>
        <v>0.245363766048502</v>
      </c>
      <c r="P1043" s="444">
        <f t="shared" si="106"/>
        <v>-2116</v>
      </c>
      <c r="Q1043" s="463"/>
      <c r="R1043" s="453">
        <f t="shared" si="102"/>
        <v>4376.93336376605</v>
      </c>
    </row>
    <row r="1044" ht="30" customHeight="1" spans="1:18">
      <c r="A1044" s="426">
        <v>2130315</v>
      </c>
      <c r="B1044" s="427"/>
      <c r="C1044" s="427"/>
      <c r="D1044" s="427" t="s">
        <v>296</v>
      </c>
      <c r="E1044" s="429" t="s">
        <v>1051</v>
      </c>
      <c r="F1044" s="460">
        <f t="shared" si="103"/>
        <v>1000</v>
      </c>
      <c r="G1044" s="430">
        <f t="shared" si="104"/>
        <v>1000</v>
      </c>
      <c r="H1044" s="460">
        <v>1000</v>
      </c>
      <c r="I1044" s="460">
        <v>0</v>
      </c>
      <c r="J1044" s="460">
        <v>0</v>
      </c>
      <c r="K1044" s="460">
        <v>0</v>
      </c>
      <c r="L1044" s="460">
        <v>1000</v>
      </c>
      <c r="M1044" s="445">
        <f t="shared" si="101"/>
        <v>1</v>
      </c>
      <c r="N1044" s="460">
        <v>1010</v>
      </c>
      <c r="O1044" s="445">
        <f t="shared" si="105"/>
        <v>0.99009900990099</v>
      </c>
      <c r="P1044" s="444">
        <f t="shared" si="106"/>
        <v>-10</v>
      </c>
      <c r="Q1044" s="463"/>
      <c r="R1044" s="453">
        <f t="shared" si="102"/>
        <v>5001.9900990099</v>
      </c>
    </row>
    <row r="1045" ht="30" customHeight="1" spans="1:18">
      <c r="A1045" s="426">
        <v>2130316</v>
      </c>
      <c r="B1045" s="427"/>
      <c r="C1045" s="427"/>
      <c r="D1045" s="427" t="s">
        <v>435</v>
      </c>
      <c r="E1045" s="429" t="s">
        <v>1052</v>
      </c>
      <c r="F1045" s="460">
        <f t="shared" si="103"/>
        <v>44360</v>
      </c>
      <c r="G1045" s="430">
        <f t="shared" si="104"/>
        <v>44360</v>
      </c>
      <c r="H1045" s="460">
        <v>44360</v>
      </c>
      <c r="I1045" s="460">
        <v>0</v>
      </c>
      <c r="J1045" s="460">
        <v>0</v>
      </c>
      <c r="K1045" s="460">
        <v>0</v>
      </c>
      <c r="L1045" s="460">
        <v>343</v>
      </c>
      <c r="M1045" s="445">
        <f t="shared" si="101"/>
        <v>0.0077321911632101</v>
      </c>
      <c r="N1045" s="460">
        <v>5878</v>
      </c>
      <c r="O1045" s="445">
        <f t="shared" si="105"/>
        <v>0.0583531813542021</v>
      </c>
      <c r="P1045" s="444">
        <f t="shared" si="106"/>
        <v>-5535</v>
      </c>
      <c r="Q1045" s="463"/>
      <c r="R1045" s="453">
        <f t="shared" si="102"/>
        <v>133766.066085372</v>
      </c>
    </row>
    <row r="1046" ht="30" hidden="1" customHeight="1" spans="1:18">
      <c r="A1046" s="426">
        <v>2130317</v>
      </c>
      <c r="B1046" s="427"/>
      <c r="C1046" s="427"/>
      <c r="D1046" s="427" t="s">
        <v>302</v>
      </c>
      <c r="E1046" s="429" t="s">
        <v>1053</v>
      </c>
      <c r="F1046" s="460">
        <f t="shared" si="103"/>
        <v>0</v>
      </c>
      <c r="G1046" s="430">
        <f t="shared" si="104"/>
        <v>0</v>
      </c>
      <c r="H1046" s="460">
        <v>0</v>
      </c>
      <c r="I1046" s="460">
        <v>0</v>
      </c>
      <c r="J1046" s="460">
        <v>0</v>
      </c>
      <c r="K1046" s="460">
        <v>0</v>
      </c>
      <c r="L1046" s="460">
        <v>0</v>
      </c>
      <c r="M1046" s="445">
        <f t="shared" si="101"/>
        <v>0</v>
      </c>
      <c r="N1046" s="460">
        <v>0</v>
      </c>
      <c r="O1046" s="445">
        <f t="shared" si="105"/>
        <v>0</v>
      </c>
      <c r="P1046" s="444">
        <f t="shared" si="106"/>
        <v>0</v>
      </c>
      <c r="Q1046" s="463"/>
      <c r="R1046" s="453">
        <f t="shared" si="102"/>
        <v>0</v>
      </c>
    </row>
    <row r="1047" ht="30" hidden="1" customHeight="1" spans="1:18">
      <c r="A1047" s="426">
        <v>2130318</v>
      </c>
      <c r="B1047" s="427"/>
      <c r="C1047" s="427"/>
      <c r="D1047" s="427" t="s">
        <v>438</v>
      </c>
      <c r="E1047" s="429" t="s">
        <v>1054</v>
      </c>
      <c r="F1047" s="460">
        <f t="shared" si="103"/>
        <v>0</v>
      </c>
      <c r="G1047" s="430">
        <f t="shared" si="104"/>
        <v>0</v>
      </c>
      <c r="H1047" s="460">
        <v>0</v>
      </c>
      <c r="I1047" s="460">
        <v>0</v>
      </c>
      <c r="J1047" s="460">
        <v>0</v>
      </c>
      <c r="K1047" s="460">
        <v>0</v>
      </c>
      <c r="L1047" s="460">
        <v>0</v>
      </c>
      <c r="M1047" s="445">
        <f t="shared" si="101"/>
        <v>0</v>
      </c>
      <c r="N1047" s="460">
        <v>0</v>
      </c>
      <c r="O1047" s="445">
        <f t="shared" si="105"/>
        <v>0</v>
      </c>
      <c r="P1047" s="444">
        <f t="shared" si="106"/>
        <v>0</v>
      </c>
      <c r="Q1047" s="463"/>
      <c r="R1047" s="453">
        <f t="shared" si="102"/>
        <v>0</v>
      </c>
    </row>
    <row r="1048" ht="30" hidden="1" customHeight="1" spans="1:18">
      <c r="A1048" s="426">
        <v>2130319</v>
      </c>
      <c r="B1048" s="427"/>
      <c r="C1048" s="427"/>
      <c r="D1048" s="427" t="s">
        <v>440</v>
      </c>
      <c r="E1048" s="429" t="s">
        <v>1055</v>
      </c>
      <c r="F1048" s="460">
        <f t="shared" si="103"/>
        <v>0</v>
      </c>
      <c r="G1048" s="430">
        <f t="shared" si="104"/>
        <v>0</v>
      </c>
      <c r="H1048" s="460">
        <v>0</v>
      </c>
      <c r="I1048" s="460"/>
      <c r="J1048" s="460">
        <v>0</v>
      </c>
      <c r="K1048" s="460">
        <v>0</v>
      </c>
      <c r="L1048" s="460">
        <v>0</v>
      </c>
      <c r="M1048" s="445">
        <f t="shared" si="101"/>
        <v>0</v>
      </c>
      <c r="N1048" s="460"/>
      <c r="O1048" s="445">
        <f t="shared" si="105"/>
        <v>0</v>
      </c>
      <c r="P1048" s="444">
        <f t="shared" si="106"/>
        <v>0</v>
      </c>
      <c r="Q1048" s="463"/>
      <c r="R1048" s="453">
        <f t="shared" si="102"/>
        <v>0</v>
      </c>
    </row>
    <row r="1049" ht="30" hidden="1" customHeight="1" spans="1:18">
      <c r="A1049" s="426">
        <v>2130321</v>
      </c>
      <c r="B1049" s="427"/>
      <c r="C1049" s="427"/>
      <c r="D1049" s="427" t="s">
        <v>743</v>
      </c>
      <c r="E1049" s="429" t="s">
        <v>1056</v>
      </c>
      <c r="F1049" s="460">
        <f t="shared" si="103"/>
        <v>0</v>
      </c>
      <c r="G1049" s="430">
        <f t="shared" si="104"/>
        <v>0</v>
      </c>
      <c r="H1049" s="460">
        <v>0</v>
      </c>
      <c r="I1049" s="460">
        <v>0</v>
      </c>
      <c r="J1049" s="460">
        <v>0</v>
      </c>
      <c r="K1049" s="460">
        <v>0</v>
      </c>
      <c r="L1049" s="460">
        <v>0</v>
      </c>
      <c r="M1049" s="445">
        <f t="shared" si="101"/>
        <v>0</v>
      </c>
      <c r="N1049" s="460">
        <v>0</v>
      </c>
      <c r="O1049" s="445">
        <f t="shared" si="105"/>
        <v>0</v>
      </c>
      <c r="P1049" s="444">
        <f t="shared" si="106"/>
        <v>0</v>
      </c>
      <c r="Q1049" s="463"/>
      <c r="R1049" s="453">
        <f t="shared" si="102"/>
        <v>0</v>
      </c>
    </row>
    <row r="1050" ht="30" hidden="1" customHeight="1" spans="1:18">
      <c r="A1050" s="426">
        <v>2130322</v>
      </c>
      <c r="B1050" s="427"/>
      <c r="C1050" s="427"/>
      <c r="D1050" s="427" t="s">
        <v>747</v>
      </c>
      <c r="E1050" s="429" t="s">
        <v>1057</v>
      </c>
      <c r="F1050" s="460">
        <f t="shared" si="103"/>
        <v>0</v>
      </c>
      <c r="G1050" s="430">
        <f t="shared" si="104"/>
        <v>0</v>
      </c>
      <c r="H1050" s="460">
        <v>0</v>
      </c>
      <c r="I1050" s="460">
        <v>0</v>
      </c>
      <c r="J1050" s="460">
        <v>0</v>
      </c>
      <c r="K1050" s="460">
        <v>0</v>
      </c>
      <c r="L1050" s="460">
        <v>0</v>
      </c>
      <c r="M1050" s="445">
        <f t="shared" si="101"/>
        <v>0</v>
      </c>
      <c r="N1050" s="460">
        <v>0</v>
      </c>
      <c r="O1050" s="445">
        <f t="shared" si="105"/>
        <v>0</v>
      </c>
      <c r="P1050" s="444">
        <f t="shared" si="106"/>
        <v>0</v>
      </c>
      <c r="Q1050" s="463"/>
      <c r="R1050" s="453">
        <f t="shared" si="102"/>
        <v>0</v>
      </c>
    </row>
    <row r="1051" ht="30" customHeight="1" spans="1:18">
      <c r="A1051" s="426">
        <v>2130331</v>
      </c>
      <c r="B1051" s="427"/>
      <c r="C1051" s="427"/>
      <c r="D1051" s="427" t="s">
        <v>337</v>
      </c>
      <c r="E1051" s="429" t="s">
        <v>1058</v>
      </c>
      <c r="F1051" s="460">
        <f t="shared" si="103"/>
        <v>30000</v>
      </c>
      <c r="G1051" s="430">
        <f t="shared" si="104"/>
        <v>30000</v>
      </c>
      <c r="H1051" s="460">
        <v>30000</v>
      </c>
      <c r="I1051" s="460">
        <v>0</v>
      </c>
      <c r="J1051" s="460">
        <v>0</v>
      </c>
      <c r="K1051" s="460">
        <v>0</v>
      </c>
      <c r="L1051" s="460">
        <v>3021</v>
      </c>
      <c r="M1051" s="445">
        <f t="shared" si="101"/>
        <v>0.1007</v>
      </c>
      <c r="N1051" s="460">
        <v>4419</v>
      </c>
      <c r="O1051" s="445">
        <f t="shared" si="105"/>
        <v>0.683638832315003</v>
      </c>
      <c r="P1051" s="444">
        <f t="shared" si="106"/>
        <v>-1398</v>
      </c>
      <c r="Q1051" s="463"/>
      <c r="R1051" s="453">
        <f t="shared" si="102"/>
        <v>96042.7843388323</v>
      </c>
    </row>
    <row r="1052" ht="30" hidden="1" customHeight="1" spans="1:18">
      <c r="A1052" s="426">
        <v>2130332</v>
      </c>
      <c r="B1052" s="427"/>
      <c r="C1052" s="427"/>
      <c r="D1052" s="427" t="s">
        <v>341</v>
      </c>
      <c r="E1052" s="429" t="s">
        <v>1059</v>
      </c>
      <c r="F1052" s="460">
        <f t="shared" si="103"/>
        <v>0</v>
      </c>
      <c r="G1052" s="430">
        <f t="shared" si="104"/>
        <v>0</v>
      </c>
      <c r="H1052" s="460">
        <v>0</v>
      </c>
      <c r="I1052" s="460">
        <v>0</v>
      </c>
      <c r="J1052" s="460">
        <v>0</v>
      </c>
      <c r="K1052" s="460">
        <v>0</v>
      </c>
      <c r="L1052" s="460">
        <v>0</v>
      </c>
      <c r="M1052" s="445">
        <f t="shared" si="101"/>
        <v>0</v>
      </c>
      <c r="N1052" s="460">
        <v>0</v>
      </c>
      <c r="O1052" s="445">
        <f t="shared" si="105"/>
        <v>0</v>
      </c>
      <c r="P1052" s="444">
        <f t="shared" si="106"/>
        <v>0</v>
      </c>
      <c r="Q1052" s="463"/>
      <c r="R1052" s="453">
        <f t="shared" si="102"/>
        <v>0</v>
      </c>
    </row>
    <row r="1053" ht="30" hidden="1" customHeight="1" spans="1:18">
      <c r="A1053" s="426">
        <v>2130333</v>
      </c>
      <c r="B1053" s="427"/>
      <c r="C1053" s="427"/>
      <c r="D1053" s="427" t="s">
        <v>344</v>
      </c>
      <c r="E1053" s="429" t="s">
        <v>1030</v>
      </c>
      <c r="F1053" s="460">
        <f t="shared" si="103"/>
        <v>0</v>
      </c>
      <c r="G1053" s="430">
        <f t="shared" si="104"/>
        <v>0</v>
      </c>
      <c r="H1053" s="460">
        <v>0</v>
      </c>
      <c r="I1053" s="460">
        <v>0</v>
      </c>
      <c r="J1053" s="460">
        <v>0</v>
      </c>
      <c r="K1053" s="460">
        <v>0</v>
      </c>
      <c r="L1053" s="460">
        <v>0</v>
      </c>
      <c r="M1053" s="445">
        <f t="shared" si="101"/>
        <v>0</v>
      </c>
      <c r="N1053" s="460">
        <v>0</v>
      </c>
      <c r="O1053" s="445">
        <f t="shared" si="105"/>
        <v>0</v>
      </c>
      <c r="P1053" s="444">
        <f t="shared" si="106"/>
        <v>0</v>
      </c>
      <c r="Q1053" s="463"/>
      <c r="R1053" s="453">
        <f t="shared" si="102"/>
        <v>0</v>
      </c>
    </row>
    <row r="1054" ht="30" hidden="1" customHeight="1" spans="1:18">
      <c r="A1054" s="426">
        <v>2130334</v>
      </c>
      <c r="B1054" s="427"/>
      <c r="C1054" s="427"/>
      <c r="D1054" s="427" t="s">
        <v>347</v>
      </c>
      <c r="E1054" s="429" t="s">
        <v>1060</v>
      </c>
      <c r="F1054" s="460">
        <f t="shared" si="103"/>
        <v>0</v>
      </c>
      <c r="G1054" s="430">
        <f t="shared" si="104"/>
        <v>0</v>
      </c>
      <c r="H1054" s="460">
        <v>0</v>
      </c>
      <c r="I1054" s="460">
        <v>0</v>
      </c>
      <c r="J1054" s="460">
        <v>0</v>
      </c>
      <c r="K1054" s="460">
        <v>0</v>
      </c>
      <c r="L1054" s="460">
        <v>0</v>
      </c>
      <c r="M1054" s="445">
        <f t="shared" si="101"/>
        <v>0</v>
      </c>
      <c r="N1054" s="460">
        <v>0</v>
      </c>
      <c r="O1054" s="445">
        <f t="shared" si="105"/>
        <v>0</v>
      </c>
      <c r="P1054" s="444">
        <f t="shared" si="106"/>
        <v>0</v>
      </c>
      <c r="Q1054" s="463"/>
      <c r="R1054" s="453">
        <f t="shared" si="102"/>
        <v>0</v>
      </c>
    </row>
    <row r="1055" ht="30" customHeight="1" spans="1:18">
      <c r="A1055" s="426">
        <v>2130335</v>
      </c>
      <c r="B1055" s="427"/>
      <c r="C1055" s="427"/>
      <c r="D1055" s="427" t="s">
        <v>350</v>
      </c>
      <c r="E1055" s="429" t="s">
        <v>1061</v>
      </c>
      <c r="F1055" s="460">
        <f t="shared" si="103"/>
        <v>29860</v>
      </c>
      <c r="G1055" s="430">
        <f t="shared" si="104"/>
        <v>29860</v>
      </c>
      <c r="H1055" s="460">
        <v>29860</v>
      </c>
      <c r="I1055" s="460">
        <v>0</v>
      </c>
      <c r="J1055" s="460">
        <v>0</v>
      </c>
      <c r="K1055" s="460">
        <v>0</v>
      </c>
      <c r="L1055" s="460">
        <v>0</v>
      </c>
      <c r="M1055" s="445">
        <f t="shared" si="101"/>
        <v>0</v>
      </c>
      <c r="N1055" s="460">
        <v>0</v>
      </c>
      <c r="O1055" s="445">
        <f t="shared" si="105"/>
        <v>0</v>
      </c>
      <c r="P1055" s="444">
        <f t="shared" si="106"/>
        <v>0</v>
      </c>
      <c r="Q1055" s="463"/>
      <c r="R1055" s="453">
        <f t="shared" si="102"/>
        <v>89580</v>
      </c>
    </row>
    <row r="1056" ht="30" customHeight="1" spans="1:18">
      <c r="A1056" s="426">
        <v>2130399</v>
      </c>
      <c r="B1056" s="427"/>
      <c r="C1056" s="427"/>
      <c r="D1056" s="427" t="s">
        <v>204</v>
      </c>
      <c r="E1056" s="429" t="s">
        <v>1062</v>
      </c>
      <c r="F1056" s="460">
        <f t="shared" si="103"/>
        <v>63079.11</v>
      </c>
      <c r="G1056" s="430">
        <f t="shared" si="104"/>
        <v>63079.11</v>
      </c>
      <c r="H1056" s="460">
        <v>62660.91</v>
      </c>
      <c r="I1056" s="460">
        <v>0</v>
      </c>
      <c r="J1056" s="460">
        <v>418.2</v>
      </c>
      <c r="K1056" s="460">
        <v>0</v>
      </c>
      <c r="L1056" s="460">
        <v>63060</v>
      </c>
      <c r="M1056" s="445">
        <f t="shared" si="101"/>
        <v>0.999697047088965</v>
      </c>
      <c r="N1056" s="460">
        <v>43829</v>
      </c>
      <c r="O1056" s="445">
        <f t="shared" si="105"/>
        <v>1.43877341486231</v>
      </c>
      <c r="P1056" s="444">
        <f t="shared" si="106"/>
        <v>19231</v>
      </c>
      <c r="Q1056" s="463"/>
      <c r="R1056" s="453">
        <f t="shared" si="102"/>
        <v>314941.568470462</v>
      </c>
    </row>
    <row r="1057" ht="30" hidden="1" customHeight="1" spans="1:18">
      <c r="A1057" s="426">
        <v>21304</v>
      </c>
      <c r="B1057" s="427" t="s">
        <v>108</v>
      </c>
      <c r="C1057" s="427" t="s">
        <v>190</v>
      </c>
      <c r="D1057" s="428"/>
      <c r="E1057" s="429" t="s">
        <v>1063</v>
      </c>
      <c r="F1057" s="460">
        <f t="shared" si="103"/>
        <v>0</v>
      </c>
      <c r="G1057" s="430">
        <f t="shared" si="104"/>
        <v>0</v>
      </c>
      <c r="H1057" s="460">
        <v>0</v>
      </c>
      <c r="I1057" s="460">
        <v>0</v>
      </c>
      <c r="J1057" s="460">
        <v>0</v>
      </c>
      <c r="K1057" s="460">
        <v>0</v>
      </c>
      <c r="L1057" s="460">
        <v>0</v>
      </c>
      <c r="M1057" s="445">
        <f t="shared" si="101"/>
        <v>0</v>
      </c>
      <c r="N1057" s="460">
        <v>0</v>
      </c>
      <c r="O1057" s="445">
        <f t="shared" si="105"/>
        <v>0</v>
      </c>
      <c r="P1057" s="444">
        <f t="shared" si="106"/>
        <v>0</v>
      </c>
      <c r="Q1057" s="463"/>
      <c r="R1057" s="453">
        <f t="shared" si="102"/>
        <v>0</v>
      </c>
    </row>
    <row r="1058" ht="30" hidden="1" customHeight="1" spans="1:18">
      <c r="A1058" s="426">
        <v>2130401</v>
      </c>
      <c r="B1058" s="427"/>
      <c r="C1058" s="427"/>
      <c r="D1058" s="427" t="s">
        <v>183</v>
      </c>
      <c r="E1058" s="429" t="s">
        <v>185</v>
      </c>
      <c r="F1058" s="460">
        <f t="shared" si="103"/>
        <v>0</v>
      </c>
      <c r="G1058" s="430">
        <f t="shared" si="104"/>
        <v>0</v>
      </c>
      <c r="H1058" s="460">
        <v>0</v>
      </c>
      <c r="I1058" s="460">
        <v>0</v>
      </c>
      <c r="J1058" s="460">
        <v>0</v>
      </c>
      <c r="K1058" s="460">
        <v>0</v>
      </c>
      <c r="L1058" s="460">
        <v>0</v>
      </c>
      <c r="M1058" s="445">
        <f t="shared" si="101"/>
        <v>0</v>
      </c>
      <c r="N1058" s="460">
        <v>0</v>
      </c>
      <c r="O1058" s="445">
        <f t="shared" si="105"/>
        <v>0</v>
      </c>
      <c r="P1058" s="444">
        <f t="shared" si="106"/>
        <v>0</v>
      </c>
      <c r="Q1058" s="463"/>
      <c r="R1058" s="453">
        <f t="shared" si="102"/>
        <v>0</v>
      </c>
    </row>
    <row r="1059" ht="30" hidden="1" customHeight="1" spans="1:18">
      <c r="A1059" s="426">
        <v>2130402</v>
      </c>
      <c r="B1059" s="427"/>
      <c r="C1059" s="427"/>
      <c r="D1059" s="427" t="s">
        <v>186</v>
      </c>
      <c r="E1059" s="429" t="s">
        <v>187</v>
      </c>
      <c r="F1059" s="460">
        <f t="shared" si="103"/>
        <v>0</v>
      </c>
      <c r="G1059" s="430">
        <f t="shared" si="104"/>
        <v>0</v>
      </c>
      <c r="H1059" s="460">
        <v>0</v>
      </c>
      <c r="I1059" s="460">
        <v>0</v>
      </c>
      <c r="J1059" s="460">
        <v>0</v>
      </c>
      <c r="K1059" s="460">
        <v>0</v>
      </c>
      <c r="L1059" s="460">
        <v>0</v>
      </c>
      <c r="M1059" s="445">
        <f t="shared" si="101"/>
        <v>0</v>
      </c>
      <c r="N1059" s="460">
        <v>0</v>
      </c>
      <c r="O1059" s="445">
        <f t="shared" si="105"/>
        <v>0</v>
      </c>
      <c r="P1059" s="444">
        <f t="shared" si="106"/>
        <v>0</v>
      </c>
      <c r="Q1059" s="463"/>
      <c r="R1059" s="453">
        <f t="shared" si="102"/>
        <v>0</v>
      </c>
    </row>
    <row r="1060" ht="30" hidden="1" customHeight="1" spans="1:18">
      <c r="A1060" s="426">
        <v>2130403</v>
      </c>
      <c r="B1060" s="427"/>
      <c r="C1060" s="427"/>
      <c r="D1060" s="427" t="s">
        <v>188</v>
      </c>
      <c r="E1060" s="429" t="s">
        <v>189</v>
      </c>
      <c r="F1060" s="460">
        <f t="shared" si="103"/>
        <v>0</v>
      </c>
      <c r="G1060" s="430">
        <f t="shared" si="104"/>
        <v>0</v>
      </c>
      <c r="H1060" s="460">
        <v>0</v>
      </c>
      <c r="I1060" s="460">
        <v>0</v>
      </c>
      <c r="J1060" s="460">
        <v>0</v>
      </c>
      <c r="K1060" s="460">
        <v>0</v>
      </c>
      <c r="L1060" s="460">
        <v>0</v>
      </c>
      <c r="M1060" s="445">
        <f t="shared" si="101"/>
        <v>0</v>
      </c>
      <c r="N1060" s="460">
        <v>0</v>
      </c>
      <c r="O1060" s="445">
        <f t="shared" si="105"/>
        <v>0</v>
      </c>
      <c r="P1060" s="444">
        <f t="shared" si="106"/>
        <v>0</v>
      </c>
      <c r="Q1060" s="463"/>
      <c r="R1060" s="453">
        <f t="shared" si="102"/>
        <v>0</v>
      </c>
    </row>
    <row r="1061" ht="30" hidden="1" customHeight="1" spans="1:18">
      <c r="A1061" s="426">
        <v>2130404</v>
      </c>
      <c r="B1061" s="427"/>
      <c r="C1061" s="427"/>
      <c r="D1061" s="427" t="s">
        <v>190</v>
      </c>
      <c r="E1061" s="429" t="s">
        <v>1064</v>
      </c>
      <c r="F1061" s="460">
        <f t="shared" si="103"/>
        <v>0</v>
      </c>
      <c r="G1061" s="430">
        <f t="shared" si="104"/>
        <v>0</v>
      </c>
      <c r="H1061" s="460">
        <v>0</v>
      </c>
      <c r="I1061" s="460">
        <v>0</v>
      </c>
      <c r="J1061" s="460">
        <v>0</v>
      </c>
      <c r="K1061" s="460">
        <v>0</v>
      </c>
      <c r="L1061" s="460">
        <v>0</v>
      </c>
      <c r="M1061" s="445">
        <f t="shared" si="101"/>
        <v>0</v>
      </c>
      <c r="N1061" s="460">
        <v>0</v>
      </c>
      <c r="O1061" s="445">
        <f t="shared" si="105"/>
        <v>0</v>
      </c>
      <c r="P1061" s="444">
        <f t="shared" si="106"/>
        <v>0</v>
      </c>
      <c r="Q1061" s="463"/>
      <c r="R1061" s="453">
        <f t="shared" si="102"/>
        <v>0</v>
      </c>
    </row>
    <row r="1062" ht="30" hidden="1" customHeight="1" spans="1:18">
      <c r="A1062" s="426">
        <v>2130405</v>
      </c>
      <c r="B1062" s="427"/>
      <c r="C1062" s="427"/>
      <c r="D1062" s="427" t="s">
        <v>192</v>
      </c>
      <c r="E1062" s="429" t="s">
        <v>1065</v>
      </c>
      <c r="F1062" s="460">
        <f t="shared" si="103"/>
        <v>0</v>
      </c>
      <c r="G1062" s="430">
        <f t="shared" si="104"/>
        <v>0</v>
      </c>
      <c r="H1062" s="460">
        <v>0</v>
      </c>
      <c r="I1062" s="460">
        <v>0</v>
      </c>
      <c r="J1062" s="460">
        <v>0</v>
      </c>
      <c r="K1062" s="460">
        <v>0</v>
      </c>
      <c r="L1062" s="460">
        <v>0</v>
      </c>
      <c r="M1062" s="445">
        <f t="shared" si="101"/>
        <v>0</v>
      </c>
      <c r="N1062" s="460">
        <v>0</v>
      </c>
      <c r="O1062" s="445">
        <f t="shared" si="105"/>
        <v>0</v>
      </c>
      <c r="P1062" s="444">
        <f t="shared" si="106"/>
        <v>0</v>
      </c>
      <c r="Q1062" s="463"/>
      <c r="R1062" s="453">
        <f t="shared" si="102"/>
        <v>0</v>
      </c>
    </row>
    <row r="1063" ht="30" hidden="1" customHeight="1" spans="1:18">
      <c r="A1063" s="426">
        <v>2130406</v>
      </c>
      <c r="B1063" s="427"/>
      <c r="C1063" s="427"/>
      <c r="D1063" s="427" t="s">
        <v>194</v>
      </c>
      <c r="E1063" s="429" t="s">
        <v>1066</v>
      </c>
      <c r="F1063" s="460">
        <f t="shared" si="103"/>
        <v>0</v>
      </c>
      <c r="G1063" s="430">
        <f t="shared" si="104"/>
        <v>0</v>
      </c>
      <c r="H1063" s="460">
        <v>0</v>
      </c>
      <c r="I1063" s="460">
        <v>0</v>
      </c>
      <c r="J1063" s="460">
        <v>0</v>
      </c>
      <c r="K1063" s="460">
        <v>0</v>
      </c>
      <c r="L1063" s="460">
        <v>0</v>
      </c>
      <c r="M1063" s="445">
        <f t="shared" si="101"/>
        <v>0</v>
      </c>
      <c r="N1063" s="460">
        <v>0</v>
      </c>
      <c r="O1063" s="445">
        <f t="shared" si="105"/>
        <v>0</v>
      </c>
      <c r="P1063" s="444">
        <f t="shared" si="106"/>
        <v>0</v>
      </c>
      <c r="Q1063" s="463"/>
      <c r="R1063" s="453">
        <f t="shared" si="102"/>
        <v>0</v>
      </c>
    </row>
    <row r="1064" ht="30" hidden="1" customHeight="1" spans="1:18">
      <c r="A1064" s="426">
        <v>2130407</v>
      </c>
      <c r="B1064" s="427"/>
      <c r="C1064" s="427"/>
      <c r="D1064" s="427" t="s">
        <v>196</v>
      </c>
      <c r="E1064" s="429" t="s">
        <v>1067</v>
      </c>
      <c r="F1064" s="460">
        <f t="shared" si="103"/>
        <v>0</v>
      </c>
      <c r="G1064" s="430">
        <f t="shared" si="104"/>
        <v>0</v>
      </c>
      <c r="H1064" s="460">
        <v>0</v>
      </c>
      <c r="I1064" s="460">
        <v>0</v>
      </c>
      <c r="J1064" s="460">
        <v>0</v>
      </c>
      <c r="K1064" s="460">
        <v>0</v>
      </c>
      <c r="L1064" s="460">
        <v>0</v>
      </c>
      <c r="M1064" s="445">
        <f t="shared" si="101"/>
        <v>0</v>
      </c>
      <c r="N1064" s="460">
        <v>0</v>
      </c>
      <c r="O1064" s="445">
        <f t="shared" si="105"/>
        <v>0</v>
      </c>
      <c r="P1064" s="444">
        <f t="shared" si="106"/>
        <v>0</v>
      </c>
      <c r="Q1064" s="463"/>
      <c r="R1064" s="453">
        <f t="shared" si="102"/>
        <v>0</v>
      </c>
    </row>
    <row r="1065" ht="30" hidden="1" customHeight="1" spans="1:18">
      <c r="A1065" s="426">
        <v>2130408</v>
      </c>
      <c r="B1065" s="427"/>
      <c r="C1065" s="427"/>
      <c r="D1065" s="427" t="s">
        <v>198</v>
      </c>
      <c r="E1065" s="429" t="s">
        <v>1068</v>
      </c>
      <c r="F1065" s="460">
        <f t="shared" si="103"/>
        <v>0</v>
      </c>
      <c r="G1065" s="430">
        <f t="shared" si="104"/>
        <v>0</v>
      </c>
      <c r="H1065" s="460">
        <v>0</v>
      </c>
      <c r="I1065" s="460">
        <v>0</v>
      </c>
      <c r="J1065" s="460">
        <v>0</v>
      </c>
      <c r="K1065" s="460">
        <v>0</v>
      </c>
      <c r="L1065" s="460">
        <v>0</v>
      </c>
      <c r="M1065" s="445">
        <f t="shared" si="101"/>
        <v>0</v>
      </c>
      <c r="N1065" s="460">
        <v>0</v>
      </c>
      <c r="O1065" s="445">
        <f t="shared" si="105"/>
        <v>0</v>
      </c>
      <c r="P1065" s="444">
        <f t="shared" si="106"/>
        <v>0</v>
      </c>
      <c r="Q1065" s="463"/>
      <c r="R1065" s="453">
        <f t="shared" si="102"/>
        <v>0</v>
      </c>
    </row>
    <row r="1066" ht="30" hidden="1" customHeight="1" spans="1:18">
      <c r="A1066" s="426">
        <v>2130409</v>
      </c>
      <c r="B1066" s="427"/>
      <c r="C1066" s="427"/>
      <c r="D1066" s="427" t="s">
        <v>200</v>
      </c>
      <c r="E1066" s="429" t="s">
        <v>1069</v>
      </c>
      <c r="F1066" s="460">
        <f t="shared" si="103"/>
        <v>0</v>
      </c>
      <c r="G1066" s="430">
        <f t="shared" si="104"/>
        <v>0</v>
      </c>
      <c r="H1066" s="460">
        <v>0</v>
      </c>
      <c r="I1066" s="460">
        <v>0</v>
      </c>
      <c r="J1066" s="460">
        <v>0</v>
      </c>
      <c r="K1066" s="460">
        <v>0</v>
      </c>
      <c r="L1066" s="460">
        <v>0</v>
      </c>
      <c r="M1066" s="445">
        <f t="shared" si="101"/>
        <v>0</v>
      </c>
      <c r="N1066" s="460">
        <v>0</v>
      </c>
      <c r="O1066" s="445">
        <f t="shared" si="105"/>
        <v>0</v>
      </c>
      <c r="P1066" s="444">
        <f t="shared" si="106"/>
        <v>0</v>
      </c>
      <c r="Q1066" s="463"/>
      <c r="R1066" s="453">
        <f t="shared" si="102"/>
        <v>0</v>
      </c>
    </row>
    <row r="1067" ht="30" hidden="1" customHeight="1" spans="1:18">
      <c r="A1067" s="426">
        <v>2130499</v>
      </c>
      <c r="B1067" s="427"/>
      <c r="C1067" s="427"/>
      <c r="D1067" s="427" t="s">
        <v>204</v>
      </c>
      <c r="E1067" s="429" t="s">
        <v>1070</v>
      </c>
      <c r="F1067" s="460">
        <f t="shared" si="103"/>
        <v>0</v>
      </c>
      <c r="G1067" s="430">
        <f t="shared" si="104"/>
        <v>0</v>
      </c>
      <c r="H1067" s="460">
        <v>0</v>
      </c>
      <c r="I1067" s="460">
        <v>0</v>
      </c>
      <c r="J1067" s="460">
        <v>0</v>
      </c>
      <c r="K1067" s="460">
        <v>0</v>
      </c>
      <c r="L1067" s="460">
        <v>0</v>
      </c>
      <c r="M1067" s="445">
        <f t="shared" si="101"/>
        <v>0</v>
      </c>
      <c r="N1067" s="460">
        <v>0</v>
      </c>
      <c r="O1067" s="445">
        <f t="shared" si="105"/>
        <v>0</v>
      </c>
      <c r="P1067" s="444">
        <f t="shared" si="106"/>
        <v>0</v>
      </c>
      <c r="Q1067" s="463"/>
      <c r="R1067" s="453">
        <f t="shared" si="102"/>
        <v>0</v>
      </c>
    </row>
    <row r="1068" ht="30" customHeight="1" spans="1:18">
      <c r="A1068" s="426">
        <v>3</v>
      </c>
      <c r="B1068" s="427" t="s">
        <v>108</v>
      </c>
      <c r="C1068" s="427" t="s">
        <v>192</v>
      </c>
      <c r="D1068" s="428"/>
      <c r="E1068" s="429" t="s">
        <v>1071</v>
      </c>
      <c r="F1068" s="460">
        <f t="shared" si="103"/>
        <v>376979.31</v>
      </c>
      <c r="G1068" s="430">
        <f t="shared" si="104"/>
        <v>355879.31</v>
      </c>
      <c r="H1068" s="460">
        <v>355318.11</v>
      </c>
      <c r="I1068" s="460">
        <v>0</v>
      </c>
      <c r="J1068" s="460">
        <v>561.2</v>
      </c>
      <c r="K1068" s="460">
        <v>21100</v>
      </c>
      <c r="L1068" s="460">
        <f>SUM(L1069:L1078)</f>
        <v>350996</v>
      </c>
      <c r="M1068" s="445">
        <f t="shared" si="101"/>
        <v>0.931074970666162</v>
      </c>
      <c r="N1068" s="460">
        <f t="shared" ref="N1068" si="107">SUM(N1069:N1078)</f>
        <v>33640</v>
      </c>
      <c r="O1068" s="445">
        <f t="shared" si="105"/>
        <v>10.4338882282996</v>
      </c>
      <c r="P1068" s="444">
        <f t="shared" si="106"/>
        <v>317356</v>
      </c>
      <c r="Q1068" s="463"/>
      <c r="R1068" s="453">
        <f t="shared" si="102"/>
        <v>1790180.0949632</v>
      </c>
    </row>
    <row r="1069" ht="30" customHeight="1" spans="1:18">
      <c r="A1069" s="426">
        <v>2130501</v>
      </c>
      <c r="B1069" s="427"/>
      <c r="C1069" s="427"/>
      <c r="D1069" s="427" t="s">
        <v>183</v>
      </c>
      <c r="E1069" s="429" t="s">
        <v>185</v>
      </c>
      <c r="F1069" s="460">
        <f t="shared" si="103"/>
        <v>1822.11</v>
      </c>
      <c r="G1069" s="430">
        <f t="shared" si="104"/>
        <v>1822.11</v>
      </c>
      <c r="H1069" s="460">
        <v>1822.11</v>
      </c>
      <c r="I1069" s="460">
        <v>0</v>
      </c>
      <c r="J1069" s="460">
        <v>0</v>
      </c>
      <c r="K1069" s="460">
        <v>0</v>
      </c>
      <c r="L1069" s="460">
        <v>1883</v>
      </c>
      <c r="M1069" s="445">
        <f t="shared" si="101"/>
        <v>1.0334173019192</v>
      </c>
      <c r="N1069" s="460">
        <v>1735</v>
      </c>
      <c r="O1069" s="445">
        <f t="shared" si="105"/>
        <v>1.08530259365994</v>
      </c>
      <c r="P1069" s="444">
        <f t="shared" si="106"/>
        <v>148</v>
      </c>
      <c r="Q1069" s="463"/>
      <c r="R1069" s="453">
        <f t="shared" si="102"/>
        <v>9234.44871989558</v>
      </c>
    </row>
    <row r="1070" ht="30" customHeight="1" spans="1:18">
      <c r="A1070" s="426">
        <v>2130502</v>
      </c>
      <c r="B1070" s="427"/>
      <c r="C1070" s="427"/>
      <c r="D1070" s="427" t="s">
        <v>186</v>
      </c>
      <c r="E1070" s="429" t="s">
        <v>187</v>
      </c>
      <c r="F1070" s="460">
        <f t="shared" si="103"/>
        <v>436</v>
      </c>
      <c r="G1070" s="430">
        <f t="shared" si="104"/>
        <v>436</v>
      </c>
      <c r="H1070" s="460">
        <v>436</v>
      </c>
      <c r="I1070" s="460">
        <v>0</v>
      </c>
      <c r="J1070" s="460">
        <v>0</v>
      </c>
      <c r="K1070" s="460">
        <v>0</v>
      </c>
      <c r="L1070" s="460">
        <v>1207</v>
      </c>
      <c r="M1070" s="445">
        <f t="shared" si="101"/>
        <v>2.76834862385321</v>
      </c>
      <c r="N1070" s="460">
        <v>371</v>
      </c>
      <c r="O1070" s="445">
        <f t="shared" si="105"/>
        <v>3.2533692722372</v>
      </c>
      <c r="P1070" s="444">
        <f t="shared" si="106"/>
        <v>836</v>
      </c>
      <c r="Q1070" s="463"/>
      <c r="R1070" s="453">
        <f t="shared" si="102"/>
        <v>3728.02171789609</v>
      </c>
    </row>
    <row r="1071" ht="30" hidden="1" customHeight="1" spans="1:18">
      <c r="A1071" s="426">
        <v>2130503</v>
      </c>
      <c r="B1071" s="427"/>
      <c r="C1071" s="427"/>
      <c r="D1071" s="427" t="s">
        <v>188</v>
      </c>
      <c r="E1071" s="429" t="s">
        <v>189</v>
      </c>
      <c r="F1071" s="460">
        <f t="shared" si="103"/>
        <v>0</v>
      </c>
      <c r="G1071" s="430">
        <f t="shared" si="104"/>
        <v>0</v>
      </c>
      <c r="H1071" s="460">
        <v>0</v>
      </c>
      <c r="I1071" s="460">
        <v>0</v>
      </c>
      <c r="J1071" s="460">
        <v>0</v>
      </c>
      <c r="K1071" s="460">
        <v>0</v>
      </c>
      <c r="L1071" s="460">
        <v>0</v>
      </c>
      <c r="M1071" s="445">
        <f t="shared" si="101"/>
        <v>0</v>
      </c>
      <c r="N1071" s="460">
        <v>0</v>
      </c>
      <c r="O1071" s="445">
        <f t="shared" si="105"/>
        <v>0</v>
      </c>
      <c r="P1071" s="444">
        <f t="shared" si="106"/>
        <v>0</v>
      </c>
      <c r="Q1071" s="463"/>
      <c r="R1071" s="453">
        <f t="shared" si="102"/>
        <v>0</v>
      </c>
    </row>
    <row r="1072" ht="30" customHeight="1" spans="1:18">
      <c r="A1072" s="426">
        <v>2130504</v>
      </c>
      <c r="B1072" s="427"/>
      <c r="C1072" s="427"/>
      <c r="D1072" s="427" t="s">
        <v>190</v>
      </c>
      <c r="E1072" s="429" t="s">
        <v>1072</v>
      </c>
      <c r="F1072" s="460">
        <f t="shared" si="103"/>
        <v>166700</v>
      </c>
      <c r="G1072" s="430">
        <f t="shared" si="104"/>
        <v>146700</v>
      </c>
      <c r="H1072" s="460">
        <v>146700</v>
      </c>
      <c r="I1072" s="460">
        <v>0</v>
      </c>
      <c r="J1072" s="460">
        <v>0</v>
      </c>
      <c r="K1072" s="460">
        <v>20000</v>
      </c>
      <c r="L1072" s="460">
        <v>266546</v>
      </c>
      <c r="M1072" s="445">
        <f t="shared" si="101"/>
        <v>1.59895620875825</v>
      </c>
      <c r="N1072" s="460">
        <v>80</v>
      </c>
      <c r="O1072" s="445">
        <f t="shared" si="105"/>
        <v>3331.825</v>
      </c>
      <c r="P1072" s="444">
        <f t="shared" si="106"/>
        <v>266466</v>
      </c>
      <c r="Q1072" s="464"/>
      <c r="R1072" s="453">
        <f t="shared" si="102"/>
        <v>996525.423956209</v>
      </c>
    </row>
    <row r="1073" ht="30" customHeight="1" spans="1:18">
      <c r="A1073" s="426">
        <v>2130505</v>
      </c>
      <c r="B1073" s="427"/>
      <c r="C1073" s="427"/>
      <c r="D1073" s="427" t="s">
        <v>192</v>
      </c>
      <c r="E1073" s="429" t="s">
        <v>1073</v>
      </c>
      <c r="F1073" s="460">
        <f t="shared" si="103"/>
        <v>99621.2</v>
      </c>
      <c r="G1073" s="430">
        <f t="shared" si="104"/>
        <v>99621.2</v>
      </c>
      <c r="H1073" s="460">
        <v>99060</v>
      </c>
      <c r="I1073" s="460">
        <v>0</v>
      </c>
      <c r="J1073" s="460">
        <v>561.2</v>
      </c>
      <c r="K1073" s="460">
        <v>0</v>
      </c>
      <c r="L1073" s="460">
        <v>982</v>
      </c>
      <c r="M1073" s="445">
        <f t="shared" si="101"/>
        <v>0.00985733960241394</v>
      </c>
      <c r="N1073" s="460">
        <v>691</v>
      </c>
      <c r="O1073" s="445">
        <f t="shared" si="105"/>
        <v>1.42112879884226</v>
      </c>
      <c r="P1073" s="444">
        <f t="shared" si="106"/>
        <v>291</v>
      </c>
      <c r="Q1073" s="463"/>
      <c r="R1073" s="453">
        <f t="shared" si="102"/>
        <v>300267.830986138</v>
      </c>
    </row>
    <row r="1074" ht="30" hidden="1" customHeight="1" spans="1:18">
      <c r="A1074" s="426">
        <v>2130506</v>
      </c>
      <c r="B1074" s="427"/>
      <c r="C1074" s="427"/>
      <c r="D1074" s="427" t="s">
        <v>194</v>
      </c>
      <c r="E1074" s="429" t="s">
        <v>1074</v>
      </c>
      <c r="F1074" s="460">
        <f t="shared" si="103"/>
        <v>0</v>
      </c>
      <c r="G1074" s="430">
        <f t="shared" si="104"/>
        <v>0</v>
      </c>
      <c r="H1074" s="460">
        <v>0</v>
      </c>
      <c r="I1074" s="460">
        <v>0</v>
      </c>
      <c r="J1074" s="460">
        <v>0</v>
      </c>
      <c r="K1074" s="460">
        <v>0</v>
      </c>
      <c r="L1074" s="460">
        <v>0</v>
      </c>
      <c r="M1074" s="445">
        <f t="shared" si="101"/>
        <v>0</v>
      </c>
      <c r="N1074" s="460">
        <v>0</v>
      </c>
      <c r="O1074" s="445">
        <f t="shared" si="105"/>
        <v>0</v>
      </c>
      <c r="P1074" s="444">
        <f t="shared" si="106"/>
        <v>0</v>
      </c>
      <c r="Q1074" s="463"/>
      <c r="R1074" s="453">
        <f t="shared" si="102"/>
        <v>0</v>
      </c>
    </row>
    <row r="1075" ht="30" hidden="1" customHeight="1" spans="1:18">
      <c r="A1075" s="426">
        <v>2130507</v>
      </c>
      <c r="B1075" s="427"/>
      <c r="C1075" s="427"/>
      <c r="D1075" s="427" t="s">
        <v>196</v>
      </c>
      <c r="E1075" s="429" t="s">
        <v>1075</v>
      </c>
      <c r="F1075" s="460">
        <f t="shared" si="103"/>
        <v>0</v>
      </c>
      <c r="G1075" s="430">
        <f t="shared" si="104"/>
        <v>0</v>
      </c>
      <c r="H1075" s="460">
        <v>0</v>
      </c>
      <c r="I1075" s="460">
        <v>0</v>
      </c>
      <c r="J1075" s="460">
        <v>0</v>
      </c>
      <c r="K1075" s="460">
        <v>0</v>
      </c>
      <c r="L1075" s="460">
        <v>0</v>
      </c>
      <c r="M1075" s="445">
        <f t="shared" si="101"/>
        <v>0</v>
      </c>
      <c r="N1075" s="460">
        <v>0</v>
      </c>
      <c r="O1075" s="445">
        <f t="shared" si="105"/>
        <v>0</v>
      </c>
      <c r="P1075" s="444">
        <f t="shared" si="106"/>
        <v>0</v>
      </c>
      <c r="Q1075" s="463"/>
      <c r="R1075" s="453">
        <f t="shared" si="102"/>
        <v>0</v>
      </c>
    </row>
    <row r="1076" ht="30" hidden="1" customHeight="1" spans="1:18">
      <c r="A1076" s="426">
        <v>2130508</v>
      </c>
      <c r="B1076" s="427"/>
      <c r="C1076" s="427"/>
      <c r="D1076" s="427" t="s">
        <v>198</v>
      </c>
      <c r="E1076" s="429" t="s">
        <v>1076</v>
      </c>
      <c r="F1076" s="460">
        <f t="shared" si="103"/>
        <v>0</v>
      </c>
      <c r="G1076" s="430">
        <f t="shared" si="104"/>
        <v>0</v>
      </c>
      <c r="H1076" s="460">
        <v>0</v>
      </c>
      <c r="I1076" s="460"/>
      <c r="J1076" s="460">
        <v>0</v>
      </c>
      <c r="K1076" s="460">
        <v>0</v>
      </c>
      <c r="L1076" s="460">
        <v>0</v>
      </c>
      <c r="M1076" s="445">
        <f t="shared" si="101"/>
        <v>0</v>
      </c>
      <c r="N1076" s="460">
        <v>0</v>
      </c>
      <c r="O1076" s="445">
        <f t="shared" si="105"/>
        <v>0</v>
      </c>
      <c r="P1076" s="444">
        <f t="shared" si="106"/>
        <v>0</v>
      </c>
      <c r="Q1076" s="463"/>
      <c r="R1076" s="453">
        <f t="shared" si="102"/>
        <v>0</v>
      </c>
    </row>
    <row r="1077" ht="30" customHeight="1" spans="1:18">
      <c r="A1077" s="426">
        <v>2130550</v>
      </c>
      <c r="B1077" s="427"/>
      <c r="C1077" s="427"/>
      <c r="D1077" s="427" t="s">
        <v>202</v>
      </c>
      <c r="E1077" s="429" t="s">
        <v>1077</v>
      </c>
      <c r="F1077" s="460">
        <f t="shared" si="103"/>
        <v>0</v>
      </c>
      <c r="G1077" s="430">
        <f t="shared" si="104"/>
        <v>0</v>
      </c>
      <c r="H1077" s="460">
        <v>0</v>
      </c>
      <c r="I1077" s="460">
        <v>0</v>
      </c>
      <c r="J1077" s="460">
        <v>0</v>
      </c>
      <c r="K1077" s="460">
        <v>0</v>
      </c>
      <c r="L1077" s="460">
        <v>2</v>
      </c>
      <c r="M1077" s="445">
        <f t="shared" si="101"/>
        <v>0</v>
      </c>
      <c r="N1077" s="460">
        <v>154</v>
      </c>
      <c r="O1077" s="445">
        <f t="shared" si="105"/>
        <v>0.012987012987013</v>
      </c>
      <c r="P1077" s="444">
        <f t="shared" si="106"/>
        <v>-152</v>
      </c>
      <c r="Q1077" s="463"/>
      <c r="R1077" s="453">
        <f t="shared" si="102"/>
        <v>4.01298701298703</v>
      </c>
    </row>
    <row r="1078" ht="51.75" customHeight="1" spans="1:18">
      <c r="A1078" s="426">
        <v>2130599</v>
      </c>
      <c r="B1078" s="427"/>
      <c r="C1078" s="427"/>
      <c r="D1078" s="427" t="s">
        <v>204</v>
      </c>
      <c r="E1078" s="429" t="s">
        <v>1078</v>
      </c>
      <c r="F1078" s="460">
        <f t="shared" si="103"/>
        <v>108400</v>
      </c>
      <c r="G1078" s="430">
        <f t="shared" si="104"/>
        <v>107300</v>
      </c>
      <c r="H1078" s="460">
        <v>107300</v>
      </c>
      <c r="I1078" s="460">
        <v>0</v>
      </c>
      <c r="J1078" s="460">
        <v>0</v>
      </c>
      <c r="K1078" s="460">
        <v>1100</v>
      </c>
      <c r="L1078" s="460">
        <v>80376</v>
      </c>
      <c r="M1078" s="445">
        <f t="shared" si="101"/>
        <v>0.741476014760148</v>
      </c>
      <c r="N1078" s="460">
        <v>30609</v>
      </c>
      <c r="O1078" s="445">
        <f t="shared" si="105"/>
        <v>2.62589434480055</v>
      </c>
      <c r="P1078" s="444">
        <f t="shared" si="106"/>
        <v>49767</v>
      </c>
      <c r="Q1078" s="463" t="s">
        <v>1079</v>
      </c>
      <c r="R1078" s="453">
        <f t="shared" si="102"/>
        <v>483755.36737036</v>
      </c>
    </row>
    <row r="1079" ht="30" customHeight="1" spans="1:18">
      <c r="A1079" s="426">
        <v>21306</v>
      </c>
      <c r="B1079" s="427" t="s">
        <v>108</v>
      </c>
      <c r="C1079" s="427" t="s">
        <v>194</v>
      </c>
      <c r="D1079" s="428"/>
      <c r="E1079" s="429" t="s">
        <v>1080</v>
      </c>
      <c r="F1079" s="460">
        <f t="shared" si="103"/>
        <v>38200.6</v>
      </c>
      <c r="G1079" s="430">
        <f t="shared" si="104"/>
        <v>38200.6</v>
      </c>
      <c r="H1079" s="460">
        <v>38200.6</v>
      </c>
      <c r="I1079" s="460">
        <v>0</v>
      </c>
      <c r="J1079" s="460">
        <v>0</v>
      </c>
      <c r="K1079" s="460">
        <v>0</v>
      </c>
      <c r="L1079" s="460">
        <v>106</v>
      </c>
      <c r="M1079" s="445">
        <f t="shared" si="101"/>
        <v>0.00277482552630063</v>
      </c>
      <c r="N1079" s="460">
        <v>302</v>
      </c>
      <c r="O1079" s="445">
        <f t="shared" si="105"/>
        <v>0.350993377483444</v>
      </c>
      <c r="P1079" s="444">
        <f t="shared" si="106"/>
        <v>-196</v>
      </c>
      <c r="Q1079" s="463"/>
      <c r="R1079" s="453">
        <f t="shared" si="102"/>
        <v>114814.153768203</v>
      </c>
    </row>
    <row r="1080" ht="30" customHeight="1" spans="1:18">
      <c r="A1080" s="426">
        <v>2130601</v>
      </c>
      <c r="B1080" s="427"/>
      <c r="C1080" s="427"/>
      <c r="D1080" s="427" t="s">
        <v>183</v>
      </c>
      <c r="E1080" s="429" t="s">
        <v>556</v>
      </c>
      <c r="F1080" s="460">
        <f t="shared" si="103"/>
        <v>145</v>
      </c>
      <c r="G1080" s="430">
        <f t="shared" si="104"/>
        <v>145</v>
      </c>
      <c r="H1080" s="460">
        <v>145</v>
      </c>
      <c r="I1080" s="460">
        <v>0</v>
      </c>
      <c r="J1080" s="460">
        <v>0</v>
      </c>
      <c r="K1080" s="460">
        <v>0</v>
      </c>
      <c r="L1080" s="460">
        <v>0</v>
      </c>
      <c r="M1080" s="445">
        <f t="shared" si="101"/>
        <v>0</v>
      </c>
      <c r="N1080" s="460">
        <v>0</v>
      </c>
      <c r="O1080" s="445">
        <f t="shared" si="105"/>
        <v>0</v>
      </c>
      <c r="P1080" s="444">
        <f t="shared" si="106"/>
        <v>0</v>
      </c>
      <c r="Q1080" s="463"/>
      <c r="R1080" s="453">
        <f t="shared" si="102"/>
        <v>435</v>
      </c>
    </row>
    <row r="1081" ht="30" customHeight="1" spans="1:18">
      <c r="A1081" s="426">
        <v>2130602</v>
      </c>
      <c r="B1081" s="427"/>
      <c r="C1081" s="427"/>
      <c r="D1081" s="427" t="s">
        <v>186</v>
      </c>
      <c r="E1081" s="429" t="s">
        <v>1081</v>
      </c>
      <c r="F1081" s="460">
        <f t="shared" si="103"/>
        <v>3880</v>
      </c>
      <c r="G1081" s="430">
        <f t="shared" si="104"/>
        <v>3880</v>
      </c>
      <c r="H1081" s="460">
        <v>3880</v>
      </c>
      <c r="I1081" s="460">
        <v>0</v>
      </c>
      <c r="J1081" s="460">
        <v>0</v>
      </c>
      <c r="K1081" s="460">
        <v>0</v>
      </c>
      <c r="L1081" s="460">
        <v>0</v>
      </c>
      <c r="M1081" s="445">
        <f t="shared" si="101"/>
        <v>0</v>
      </c>
      <c r="N1081" s="460">
        <v>165</v>
      </c>
      <c r="O1081" s="445">
        <f t="shared" si="105"/>
        <v>0</v>
      </c>
      <c r="P1081" s="444">
        <f t="shared" si="106"/>
        <v>-165</v>
      </c>
      <c r="Q1081" s="463"/>
      <c r="R1081" s="453">
        <f t="shared" si="102"/>
        <v>11640</v>
      </c>
    </row>
    <row r="1082" ht="30" hidden="1" customHeight="1" spans="1:18">
      <c r="A1082" s="426">
        <v>2130603</v>
      </c>
      <c r="B1082" s="427"/>
      <c r="C1082" s="427"/>
      <c r="D1082" s="427" t="s">
        <v>188</v>
      </c>
      <c r="E1082" s="429" t="s">
        <v>1082</v>
      </c>
      <c r="F1082" s="460">
        <f t="shared" si="103"/>
        <v>0</v>
      </c>
      <c r="G1082" s="430">
        <f t="shared" si="104"/>
        <v>0</v>
      </c>
      <c r="H1082" s="460">
        <v>0</v>
      </c>
      <c r="I1082" s="460">
        <v>0</v>
      </c>
      <c r="J1082" s="460">
        <v>0</v>
      </c>
      <c r="K1082" s="460">
        <v>0</v>
      </c>
      <c r="L1082" s="460">
        <v>0</v>
      </c>
      <c r="M1082" s="445">
        <f t="shared" si="101"/>
        <v>0</v>
      </c>
      <c r="N1082" s="460">
        <v>0</v>
      </c>
      <c r="O1082" s="445">
        <f t="shared" si="105"/>
        <v>0</v>
      </c>
      <c r="P1082" s="444">
        <f t="shared" si="106"/>
        <v>0</v>
      </c>
      <c r="Q1082" s="463"/>
      <c r="R1082" s="453">
        <f t="shared" si="102"/>
        <v>0</v>
      </c>
    </row>
    <row r="1083" ht="30" hidden="1" customHeight="1" spans="1:18">
      <c r="A1083" s="426">
        <v>2130604</v>
      </c>
      <c r="B1083" s="427"/>
      <c r="C1083" s="427"/>
      <c r="D1083" s="427" t="s">
        <v>190</v>
      </c>
      <c r="E1083" s="429" t="s">
        <v>1083</v>
      </c>
      <c r="F1083" s="460">
        <f t="shared" si="103"/>
        <v>0</v>
      </c>
      <c r="G1083" s="430">
        <f t="shared" si="104"/>
        <v>0</v>
      </c>
      <c r="H1083" s="460">
        <v>0</v>
      </c>
      <c r="I1083" s="460">
        <v>0</v>
      </c>
      <c r="J1083" s="460">
        <v>0</v>
      </c>
      <c r="K1083" s="460">
        <v>0</v>
      </c>
      <c r="L1083" s="460">
        <v>0</v>
      </c>
      <c r="M1083" s="445">
        <f t="shared" si="101"/>
        <v>0</v>
      </c>
      <c r="N1083" s="460">
        <v>0</v>
      </c>
      <c r="O1083" s="445">
        <f t="shared" si="105"/>
        <v>0</v>
      </c>
      <c r="P1083" s="444">
        <f t="shared" si="106"/>
        <v>0</v>
      </c>
      <c r="Q1083" s="463"/>
      <c r="R1083" s="453">
        <f t="shared" si="102"/>
        <v>0</v>
      </c>
    </row>
    <row r="1084" ht="30" customHeight="1" spans="1:18">
      <c r="A1084" s="426">
        <v>2130699</v>
      </c>
      <c r="B1084" s="432"/>
      <c r="C1084" s="432"/>
      <c r="D1084" s="432" t="s">
        <v>204</v>
      </c>
      <c r="E1084" s="433" t="s">
        <v>1084</v>
      </c>
      <c r="F1084" s="460">
        <f t="shared" si="103"/>
        <v>34175.6</v>
      </c>
      <c r="G1084" s="430">
        <f t="shared" si="104"/>
        <v>34175.6</v>
      </c>
      <c r="H1084" s="460">
        <v>34175.6</v>
      </c>
      <c r="I1084" s="460">
        <v>0</v>
      </c>
      <c r="J1084" s="460">
        <v>0</v>
      </c>
      <c r="K1084" s="460">
        <v>0</v>
      </c>
      <c r="L1084" s="460">
        <v>106</v>
      </c>
      <c r="M1084" s="445">
        <f t="shared" si="101"/>
        <v>0.0031016280621262</v>
      </c>
      <c r="N1084" s="460">
        <v>137</v>
      </c>
      <c r="O1084" s="445">
        <f t="shared" si="105"/>
        <v>0.773722627737226</v>
      </c>
      <c r="P1084" s="444">
        <f t="shared" si="106"/>
        <v>-31</v>
      </c>
      <c r="Q1084" s="463"/>
      <c r="R1084" s="453">
        <f t="shared" si="102"/>
        <v>102739.576824256</v>
      </c>
    </row>
    <row r="1085" ht="45" customHeight="1" spans="1:18">
      <c r="A1085" s="426">
        <v>21307</v>
      </c>
      <c r="B1085" s="427" t="s">
        <v>108</v>
      </c>
      <c r="C1085" s="427" t="s">
        <v>196</v>
      </c>
      <c r="D1085" s="428"/>
      <c r="E1085" s="429" t="s">
        <v>1085</v>
      </c>
      <c r="F1085" s="460">
        <f t="shared" si="103"/>
        <v>123300</v>
      </c>
      <c r="G1085" s="430">
        <f t="shared" si="104"/>
        <v>123300</v>
      </c>
      <c r="H1085" s="460">
        <v>123300</v>
      </c>
      <c r="I1085" s="460">
        <v>0</v>
      </c>
      <c r="J1085" s="460">
        <v>0</v>
      </c>
      <c r="K1085" s="460">
        <v>0</v>
      </c>
      <c r="L1085" s="460">
        <v>30000</v>
      </c>
      <c r="M1085" s="445">
        <f t="shared" si="101"/>
        <v>0.24330900243309</v>
      </c>
      <c r="N1085" s="460">
        <v>0</v>
      </c>
      <c r="O1085" s="445">
        <f t="shared" si="105"/>
        <v>0</v>
      </c>
      <c r="P1085" s="444">
        <f t="shared" si="106"/>
        <v>30000</v>
      </c>
      <c r="Q1085" s="464" t="s">
        <v>1086</v>
      </c>
      <c r="R1085" s="453">
        <f t="shared" si="102"/>
        <v>429900.243309002</v>
      </c>
    </row>
    <row r="1086" ht="30" customHeight="1" spans="1:18">
      <c r="A1086" s="426">
        <v>2130701</v>
      </c>
      <c r="B1086" s="427"/>
      <c r="C1086" s="427"/>
      <c r="D1086" s="427" t="s">
        <v>183</v>
      </c>
      <c r="E1086" s="429" t="s">
        <v>1087</v>
      </c>
      <c r="F1086" s="460">
        <f t="shared" si="103"/>
        <v>121000</v>
      </c>
      <c r="G1086" s="430">
        <f t="shared" si="104"/>
        <v>121000</v>
      </c>
      <c r="H1086" s="460">
        <v>121000</v>
      </c>
      <c r="I1086" s="460">
        <v>0</v>
      </c>
      <c r="J1086" s="460">
        <v>0</v>
      </c>
      <c r="K1086" s="460">
        <v>0</v>
      </c>
      <c r="L1086" s="460">
        <v>30000</v>
      </c>
      <c r="M1086" s="445">
        <f t="shared" si="101"/>
        <v>0.247933884297521</v>
      </c>
      <c r="N1086" s="460">
        <v>0</v>
      </c>
      <c r="O1086" s="445">
        <f t="shared" si="105"/>
        <v>0</v>
      </c>
      <c r="P1086" s="444">
        <f t="shared" si="106"/>
        <v>30000</v>
      </c>
      <c r="Q1086" s="463"/>
      <c r="R1086" s="453">
        <f t="shared" si="102"/>
        <v>423000.247933884</v>
      </c>
    </row>
    <row r="1087" ht="30" hidden="1" customHeight="1" spans="1:18">
      <c r="A1087" s="426">
        <v>2130704</v>
      </c>
      <c r="B1087" s="427"/>
      <c r="C1087" s="427"/>
      <c r="D1087" s="427" t="s">
        <v>190</v>
      </c>
      <c r="E1087" s="429" t="s">
        <v>1088</v>
      </c>
      <c r="F1087" s="460">
        <f t="shared" si="103"/>
        <v>0</v>
      </c>
      <c r="G1087" s="430">
        <f t="shared" si="104"/>
        <v>0</v>
      </c>
      <c r="H1087" s="460">
        <v>0</v>
      </c>
      <c r="I1087" s="460">
        <v>0</v>
      </c>
      <c r="J1087" s="460">
        <v>0</v>
      </c>
      <c r="K1087" s="460">
        <v>0</v>
      </c>
      <c r="L1087" s="460">
        <v>0</v>
      </c>
      <c r="M1087" s="445">
        <f t="shared" si="101"/>
        <v>0</v>
      </c>
      <c r="N1087" s="460">
        <v>0</v>
      </c>
      <c r="O1087" s="445">
        <f t="shared" si="105"/>
        <v>0</v>
      </c>
      <c r="P1087" s="444">
        <f t="shared" si="106"/>
        <v>0</v>
      </c>
      <c r="Q1087" s="463"/>
      <c r="R1087" s="453">
        <f t="shared" si="102"/>
        <v>0</v>
      </c>
    </row>
    <row r="1088" ht="30" hidden="1" customHeight="1" spans="1:18">
      <c r="A1088" s="426">
        <v>2130705</v>
      </c>
      <c r="B1088" s="427"/>
      <c r="C1088" s="427"/>
      <c r="D1088" s="427" t="s">
        <v>192</v>
      </c>
      <c r="E1088" s="429" t="s">
        <v>1089</v>
      </c>
      <c r="F1088" s="460">
        <f t="shared" si="103"/>
        <v>0</v>
      </c>
      <c r="G1088" s="430">
        <f t="shared" si="104"/>
        <v>0</v>
      </c>
      <c r="H1088" s="460">
        <v>0</v>
      </c>
      <c r="I1088" s="460">
        <v>0</v>
      </c>
      <c r="J1088" s="460">
        <v>0</v>
      </c>
      <c r="K1088" s="460">
        <v>0</v>
      </c>
      <c r="L1088" s="460">
        <v>0</v>
      </c>
      <c r="M1088" s="445">
        <f t="shared" si="101"/>
        <v>0</v>
      </c>
      <c r="N1088" s="460">
        <v>0</v>
      </c>
      <c r="O1088" s="445">
        <f t="shared" si="105"/>
        <v>0</v>
      </c>
      <c r="P1088" s="444">
        <f t="shared" si="106"/>
        <v>0</v>
      </c>
      <c r="Q1088" s="463"/>
      <c r="R1088" s="453">
        <f t="shared" si="102"/>
        <v>0</v>
      </c>
    </row>
    <row r="1089" ht="30" hidden="1" customHeight="1" spans="1:18">
      <c r="A1089" s="426">
        <v>2130706</v>
      </c>
      <c r="B1089" s="427"/>
      <c r="C1089" s="427"/>
      <c r="D1089" s="427" t="s">
        <v>194</v>
      </c>
      <c r="E1089" s="429" t="s">
        <v>1090</v>
      </c>
      <c r="F1089" s="460">
        <f t="shared" si="103"/>
        <v>0</v>
      </c>
      <c r="G1089" s="430">
        <f t="shared" si="104"/>
        <v>0</v>
      </c>
      <c r="H1089" s="460">
        <v>0</v>
      </c>
      <c r="I1089" s="460">
        <v>0</v>
      </c>
      <c r="J1089" s="460">
        <v>0</v>
      </c>
      <c r="K1089" s="460">
        <v>0</v>
      </c>
      <c r="L1089" s="460">
        <v>0</v>
      </c>
      <c r="M1089" s="445">
        <f t="shared" si="101"/>
        <v>0</v>
      </c>
      <c r="N1089" s="460">
        <v>0</v>
      </c>
      <c r="O1089" s="445">
        <f t="shared" si="105"/>
        <v>0</v>
      </c>
      <c r="P1089" s="444">
        <f t="shared" si="106"/>
        <v>0</v>
      </c>
      <c r="Q1089" s="463"/>
      <c r="R1089" s="453">
        <f t="shared" si="102"/>
        <v>0</v>
      </c>
    </row>
    <row r="1090" ht="30" customHeight="1" spans="1:18">
      <c r="A1090" s="426">
        <v>2130707</v>
      </c>
      <c r="B1090" s="427"/>
      <c r="C1090" s="427"/>
      <c r="D1090" s="427" t="s">
        <v>196</v>
      </c>
      <c r="E1090" s="429" t="s">
        <v>1091</v>
      </c>
      <c r="F1090" s="460">
        <f t="shared" si="103"/>
        <v>300</v>
      </c>
      <c r="G1090" s="430">
        <f t="shared" si="104"/>
        <v>300</v>
      </c>
      <c r="H1090" s="460">
        <v>300</v>
      </c>
      <c r="I1090" s="460">
        <v>0</v>
      </c>
      <c r="J1090" s="460">
        <v>0</v>
      </c>
      <c r="K1090" s="460">
        <v>0</v>
      </c>
      <c r="L1090" s="460">
        <v>0</v>
      </c>
      <c r="M1090" s="445">
        <f t="shared" si="101"/>
        <v>0</v>
      </c>
      <c r="N1090" s="460">
        <v>0</v>
      </c>
      <c r="O1090" s="445">
        <f t="shared" si="105"/>
        <v>0</v>
      </c>
      <c r="P1090" s="444">
        <f t="shared" si="106"/>
        <v>0</v>
      </c>
      <c r="Q1090" s="463"/>
      <c r="R1090" s="453">
        <f t="shared" si="102"/>
        <v>900</v>
      </c>
    </row>
    <row r="1091" ht="30" customHeight="1" spans="1:18">
      <c r="A1091" s="426">
        <v>2130799</v>
      </c>
      <c r="B1091" s="427"/>
      <c r="C1091" s="427"/>
      <c r="D1091" s="427" t="s">
        <v>204</v>
      </c>
      <c r="E1091" s="429" t="s">
        <v>1092</v>
      </c>
      <c r="F1091" s="460">
        <f t="shared" si="103"/>
        <v>2000</v>
      </c>
      <c r="G1091" s="430">
        <f t="shared" si="104"/>
        <v>2000</v>
      </c>
      <c r="H1091" s="460">
        <v>2000</v>
      </c>
      <c r="I1091" s="460">
        <v>0</v>
      </c>
      <c r="J1091" s="460">
        <v>0</v>
      </c>
      <c r="K1091" s="460">
        <v>0</v>
      </c>
      <c r="L1091" s="460">
        <v>0</v>
      </c>
      <c r="M1091" s="445">
        <f t="shared" si="101"/>
        <v>0</v>
      </c>
      <c r="N1091" s="460">
        <v>0</v>
      </c>
      <c r="O1091" s="445">
        <f t="shared" si="105"/>
        <v>0</v>
      </c>
      <c r="P1091" s="444">
        <f t="shared" si="106"/>
        <v>0</v>
      </c>
      <c r="Q1091" s="463"/>
      <c r="R1091" s="453">
        <f t="shared" si="102"/>
        <v>6000</v>
      </c>
    </row>
    <row r="1092" ht="30" customHeight="1" spans="1:18">
      <c r="A1092" s="426">
        <v>21308</v>
      </c>
      <c r="B1092" s="427" t="s">
        <v>108</v>
      </c>
      <c r="C1092" s="427" t="s">
        <v>198</v>
      </c>
      <c r="D1092" s="428"/>
      <c r="E1092" s="429" t="s">
        <v>1093</v>
      </c>
      <c r="F1092" s="460">
        <f t="shared" si="103"/>
        <v>49190</v>
      </c>
      <c r="G1092" s="430">
        <f t="shared" si="104"/>
        <v>49190</v>
      </c>
      <c r="H1092" s="460">
        <v>49190</v>
      </c>
      <c r="I1092" s="460">
        <v>0</v>
      </c>
      <c r="J1092" s="460">
        <v>0</v>
      </c>
      <c r="K1092" s="460">
        <v>0</v>
      </c>
      <c r="L1092" s="460">
        <v>0</v>
      </c>
      <c r="M1092" s="445">
        <f t="shared" si="101"/>
        <v>0</v>
      </c>
      <c r="N1092" s="460">
        <v>0</v>
      </c>
      <c r="O1092" s="445">
        <f t="shared" si="105"/>
        <v>0</v>
      </c>
      <c r="P1092" s="444">
        <f t="shared" si="106"/>
        <v>0</v>
      </c>
      <c r="Q1092" s="463"/>
      <c r="R1092" s="453">
        <f t="shared" si="102"/>
        <v>147570</v>
      </c>
    </row>
    <row r="1093" ht="30" customHeight="1" spans="1:18">
      <c r="A1093" s="426">
        <v>2130801</v>
      </c>
      <c r="B1093" s="427"/>
      <c r="C1093" s="427"/>
      <c r="D1093" s="427" t="s">
        <v>183</v>
      </c>
      <c r="E1093" s="429" t="s">
        <v>1094</v>
      </c>
      <c r="F1093" s="460">
        <f t="shared" si="103"/>
        <v>1200</v>
      </c>
      <c r="G1093" s="430">
        <f t="shared" si="104"/>
        <v>1200</v>
      </c>
      <c r="H1093" s="460">
        <v>1200</v>
      </c>
      <c r="I1093" s="460">
        <v>0</v>
      </c>
      <c r="J1093" s="460">
        <v>0</v>
      </c>
      <c r="K1093" s="460">
        <v>0</v>
      </c>
      <c r="L1093" s="460">
        <v>0</v>
      </c>
      <c r="M1093" s="445">
        <f t="shared" si="101"/>
        <v>0</v>
      </c>
      <c r="N1093" s="460">
        <v>0</v>
      </c>
      <c r="O1093" s="445">
        <f t="shared" si="105"/>
        <v>0</v>
      </c>
      <c r="P1093" s="444">
        <f t="shared" si="106"/>
        <v>0</v>
      </c>
      <c r="Q1093" s="463"/>
      <c r="R1093" s="453">
        <f t="shared" si="102"/>
        <v>3600</v>
      </c>
    </row>
    <row r="1094" ht="30" customHeight="1" spans="1:18">
      <c r="A1094" s="426">
        <v>2130802</v>
      </c>
      <c r="B1094" s="427"/>
      <c r="C1094" s="427"/>
      <c r="D1094" s="427" t="s">
        <v>186</v>
      </c>
      <c r="E1094" s="429" t="s">
        <v>1095</v>
      </c>
      <c r="F1094" s="460">
        <f t="shared" si="103"/>
        <v>5990</v>
      </c>
      <c r="G1094" s="430">
        <f t="shared" si="104"/>
        <v>5990</v>
      </c>
      <c r="H1094" s="460">
        <v>5990</v>
      </c>
      <c r="I1094" s="460">
        <v>0</v>
      </c>
      <c r="J1094" s="460">
        <v>0</v>
      </c>
      <c r="K1094" s="460">
        <v>0</v>
      </c>
      <c r="L1094" s="460">
        <v>0</v>
      </c>
      <c r="M1094" s="445">
        <f t="shared" si="101"/>
        <v>0</v>
      </c>
      <c r="N1094" s="460">
        <v>0</v>
      </c>
      <c r="O1094" s="445">
        <f t="shared" si="105"/>
        <v>0</v>
      </c>
      <c r="P1094" s="444">
        <f t="shared" si="106"/>
        <v>0</v>
      </c>
      <c r="Q1094" s="463"/>
      <c r="R1094" s="453">
        <f t="shared" si="102"/>
        <v>17970</v>
      </c>
    </row>
    <row r="1095" ht="30" customHeight="1" spans="1:18">
      <c r="A1095" s="426">
        <v>2130803</v>
      </c>
      <c r="B1095" s="427"/>
      <c r="C1095" s="427"/>
      <c r="D1095" s="427" t="s">
        <v>188</v>
      </c>
      <c r="E1095" s="429" t="s">
        <v>1096</v>
      </c>
      <c r="F1095" s="460">
        <f t="shared" si="103"/>
        <v>30000</v>
      </c>
      <c r="G1095" s="430">
        <f t="shared" si="104"/>
        <v>30000</v>
      </c>
      <c r="H1095" s="460">
        <v>30000</v>
      </c>
      <c r="I1095" s="460">
        <v>0</v>
      </c>
      <c r="J1095" s="460">
        <v>0</v>
      </c>
      <c r="K1095" s="460">
        <v>0</v>
      </c>
      <c r="L1095" s="460"/>
      <c r="M1095" s="445">
        <f t="shared" ref="M1095:M1158" si="108">IF(F1095=0,0,L1095/F1095)</f>
        <v>0</v>
      </c>
      <c r="N1095" s="460"/>
      <c r="O1095" s="445">
        <f t="shared" si="105"/>
        <v>0</v>
      </c>
      <c r="P1095" s="444">
        <f t="shared" si="106"/>
        <v>0</v>
      </c>
      <c r="Q1095" s="463"/>
      <c r="R1095" s="453">
        <f t="shared" si="102"/>
        <v>90000</v>
      </c>
    </row>
    <row r="1096" ht="30" customHeight="1" spans="1:18">
      <c r="A1096" s="426">
        <v>2130804</v>
      </c>
      <c r="B1096" s="427"/>
      <c r="C1096" s="427"/>
      <c r="D1096" s="427" t="s">
        <v>190</v>
      </c>
      <c r="E1096" s="429" t="s">
        <v>1097</v>
      </c>
      <c r="F1096" s="460">
        <f t="shared" si="103"/>
        <v>12000</v>
      </c>
      <c r="G1096" s="430">
        <f t="shared" si="104"/>
        <v>12000</v>
      </c>
      <c r="H1096" s="460">
        <v>12000</v>
      </c>
      <c r="I1096" s="460"/>
      <c r="J1096" s="460">
        <v>0</v>
      </c>
      <c r="K1096" s="460">
        <v>0</v>
      </c>
      <c r="L1096" s="460"/>
      <c r="M1096" s="445">
        <f t="shared" si="108"/>
        <v>0</v>
      </c>
      <c r="N1096" s="460"/>
      <c r="O1096" s="445">
        <f t="shared" si="105"/>
        <v>0</v>
      </c>
      <c r="P1096" s="444">
        <f t="shared" si="106"/>
        <v>0</v>
      </c>
      <c r="Q1096" s="463"/>
      <c r="R1096" s="453">
        <f t="shared" ref="R1096:R1159" si="109">F1096+G1096+H1096+L1096+M1096+N1096+O1096+P1096</f>
        <v>36000</v>
      </c>
    </row>
    <row r="1097" ht="30" hidden="1" customHeight="1" spans="1:18">
      <c r="A1097" s="426">
        <v>2130805</v>
      </c>
      <c r="B1097" s="427"/>
      <c r="C1097" s="427"/>
      <c r="D1097" s="427" t="s">
        <v>192</v>
      </c>
      <c r="E1097" s="429" t="s">
        <v>1098</v>
      </c>
      <c r="F1097" s="460">
        <f t="shared" ref="F1097:F1160" si="110">G1097+K1097</f>
        <v>0</v>
      </c>
      <c r="G1097" s="430">
        <f t="shared" ref="G1097:G1160" si="111">H1097+I1097+J1097</f>
        <v>0</v>
      </c>
      <c r="H1097" s="460">
        <v>0</v>
      </c>
      <c r="I1097" s="460"/>
      <c r="J1097" s="460">
        <v>0</v>
      </c>
      <c r="K1097" s="460">
        <v>0</v>
      </c>
      <c r="L1097" s="460"/>
      <c r="M1097" s="445">
        <f t="shared" si="108"/>
        <v>0</v>
      </c>
      <c r="N1097" s="460"/>
      <c r="O1097" s="445">
        <f t="shared" si="105"/>
        <v>0</v>
      </c>
      <c r="P1097" s="444">
        <f t="shared" si="106"/>
        <v>0</v>
      </c>
      <c r="Q1097" s="463"/>
      <c r="R1097" s="453">
        <f t="shared" si="109"/>
        <v>0</v>
      </c>
    </row>
    <row r="1098" ht="30" hidden="1" customHeight="1" spans="1:18">
      <c r="A1098" s="426">
        <v>2130899</v>
      </c>
      <c r="B1098" s="427"/>
      <c r="C1098" s="427"/>
      <c r="D1098" s="427" t="s">
        <v>204</v>
      </c>
      <c r="E1098" s="429" t="s">
        <v>1099</v>
      </c>
      <c r="F1098" s="460">
        <f t="shared" si="110"/>
        <v>0</v>
      </c>
      <c r="G1098" s="430">
        <f t="shared" si="111"/>
        <v>0</v>
      </c>
      <c r="H1098" s="460">
        <v>0</v>
      </c>
      <c r="I1098" s="460">
        <v>0</v>
      </c>
      <c r="J1098" s="460">
        <v>0</v>
      </c>
      <c r="K1098" s="460">
        <v>0</v>
      </c>
      <c r="L1098" s="460"/>
      <c r="M1098" s="445">
        <f t="shared" si="108"/>
        <v>0</v>
      </c>
      <c r="N1098" s="460"/>
      <c r="O1098" s="445">
        <f t="shared" si="105"/>
        <v>0</v>
      </c>
      <c r="P1098" s="444">
        <f t="shared" si="106"/>
        <v>0</v>
      </c>
      <c r="Q1098" s="463"/>
      <c r="R1098" s="453">
        <f t="shared" si="109"/>
        <v>0</v>
      </c>
    </row>
    <row r="1099" ht="30" hidden="1" customHeight="1" spans="1:18">
      <c r="A1099" s="426">
        <v>21309</v>
      </c>
      <c r="B1099" s="427" t="s">
        <v>108</v>
      </c>
      <c r="C1099" s="427" t="s">
        <v>200</v>
      </c>
      <c r="D1099" s="428"/>
      <c r="E1099" s="429" t="s">
        <v>1100</v>
      </c>
      <c r="F1099" s="460">
        <f t="shared" si="110"/>
        <v>0</v>
      </c>
      <c r="G1099" s="430">
        <f t="shared" si="111"/>
        <v>0</v>
      </c>
      <c r="H1099" s="460">
        <v>0</v>
      </c>
      <c r="I1099" s="460">
        <v>0</v>
      </c>
      <c r="J1099" s="460">
        <v>0</v>
      </c>
      <c r="K1099" s="460">
        <v>0</v>
      </c>
      <c r="L1099" s="460"/>
      <c r="M1099" s="445">
        <f t="shared" si="108"/>
        <v>0</v>
      </c>
      <c r="N1099" s="460"/>
      <c r="O1099" s="445">
        <f t="shared" si="105"/>
        <v>0</v>
      </c>
      <c r="P1099" s="444">
        <f t="shared" si="106"/>
        <v>0</v>
      </c>
      <c r="Q1099" s="463"/>
      <c r="R1099" s="453">
        <f t="shared" si="109"/>
        <v>0</v>
      </c>
    </row>
    <row r="1100" ht="30" hidden="1" customHeight="1" spans="1:18">
      <c r="A1100" s="426">
        <v>2130901</v>
      </c>
      <c r="B1100" s="427"/>
      <c r="C1100" s="427"/>
      <c r="D1100" s="427" t="s">
        <v>183</v>
      </c>
      <c r="E1100" s="429" t="s">
        <v>1101</v>
      </c>
      <c r="F1100" s="460">
        <f t="shared" si="110"/>
        <v>0</v>
      </c>
      <c r="G1100" s="430">
        <f t="shared" si="111"/>
        <v>0</v>
      </c>
      <c r="H1100" s="460">
        <v>0</v>
      </c>
      <c r="I1100" s="460">
        <v>0</v>
      </c>
      <c r="J1100" s="460">
        <v>0</v>
      </c>
      <c r="K1100" s="460">
        <v>0</v>
      </c>
      <c r="L1100" s="460"/>
      <c r="M1100" s="445">
        <f t="shared" si="108"/>
        <v>0</v>
      </c>
      <c r="N1100" s="460"/>
      <c r="O1100" s="445">
        <f t="shared" si="105"/>
        <v>0</v>
      </c>
      <c r="P1100" s="444">
        <f t="shared" si="106"/>
        <v>0</v>
      </c>
      <c r="Q1100" s="463"/>
      <c r="R1100" s="453">
        <f t="shared" si="109"/>
        <v>0</v>
      </c>
    </row>
    <row r="1101" ht="30" hidden="1" customHeight="1" spans="1:18">
      <c r="A1101" s="426">
        <v>2130902</v>
      </c>
      <c r="B1101" s="427"/>
      <c r="C1101" s="427"/>
      <c r="D1101" s="427" t="s">
        <v>186</v>
      </c>
      <c r="E1101" s="429" t="s">
        <v>1102</v>
      </c>
      <c r="F1101" s="460">
        <f t="shared" si="110"/>
        <v>0</v>
      </c>
      <c r="G1101" s="430">
        <f t="shared" si="111"/>
        <v>0</v>
      </c>
      <c r="H1101" s="460">
        <v>0</v>
      </c>
      <c r="I1101" s="460">
        <v>0</v>
      </c>
      <c r="J1101" s="460">
        <v>0</v>
      </c>
      <c r="K1101" s="460">
        <v>0</v>
      </c>
      <c r="L1101" s="460"/>
      <c r="M1101" s="445">
        <f t="shared" si="108"/>
        <v>0</v>
      </c>
      <c r="N1101" s="460"/>
      <c r="O1101" s="445">
        <f t="shared" si="105"/>
        <v>0</v>
      </c>
      <c r="P1101" s="444">
        <f t="shared" si="106"/>
        <v>0</v>
      </c>
      <c r="Q1101" s="463"/>
      <c r="R1101" s="453">
        <f t="shared" si="109"/>
        <v>0</v>
      </c>
    </row>
    <row r="1102" ht="30" hidden="1" customHeight="1" spans="1:18">
      <c r="A1102" s="426">
        <v>2130999</v>
      </c>
      <c r="B1102" s="427"/>
      <c r="C1102" s="427"/>
      <c r="D1102" s="427" t="s">
        <v>204</v>
      </c>
      <c r="E1102" s="429" t="s">
        <v>1103</v>
      </c>
      <c r="F1102" s="460">
        <f t="shared" si="110"/>
        <v>0</v>
      </c>
      <c r="G1102" s="430">
        <f t="shared" si="111"/>
        <v>0</v>
      </c>
      <c r="H1102" s="460">
        <v>0</v>
      </c>
      <c r="I1102" s="460">
        <v>0</v>
      </c>
      <c r="J1102" s="460">
        <v>0</v>
      </c>
      <c r="K1102" s="460">
        <v>0</v>
      </c>
      <c r="L1102" s="460"/>
      <c r="M1102" s="445">
        <f t="shared" si="108"/>
        <v>0</v>
      </c>
      <c r="N1102" s="460"/>
      <c r="O1102" s="445">
        <f t="shared" si="105"/>
        <v>0</v>
      </c>
      <c r="P1102" s="444">
        <f t="shared" si="106"/>
        <v>0</v>
      </c>
      <c r="Q1102" s="463"/>
      <c r="R1102" s="453">
        <f t="shared" si="109"/>
        <v>0</v>
      </c>
    </row>
    <row r="1103" ht="30" hidden="1" customHeight="1" spans="1:18">
      <c r="A1103" s="426">
        <v>21360</v>
      </c>
      <c r="B1103" s="427" t="s">
        <v>108</v>
      </c>
      <c r="C1103" s="427" t="s">
        <v>916</v>
      </c>
      <c r="D1103" s="428"/>
      <c r="E1103" s="429" t="s">
        <v>1104</v>
      </c>
      <c r="F1103" s="460">
        <f t="shared" si="110"/>
        <v>0</v>
      </c>
      <c r="G1103" s="430">
        <f t="shared" si="111"/>
        <v>0</v>
      </c>
      <c r="H1103" s="460">
        <v>0</v>
      </c>
      <c r="I1103" s="460"/>
      <c r="J1103" s="460">
        <v>0</v>
      </c>
      <c r="K1103" s="460">
        <v>0</v>
      </c>
      <c r="L1103" s="460"/>
      <c r="M1103" s="445">
        <f t="shared" si="108"/>
        <v>0</v>
      </c>
      <c r="N1103" s="460"/>
      <c r="O1103" s="445">
        <f t="shared" si="105"/>
        <v>0</v>
      </c>
      <c r="P1103" s="444">
        <f t="shared" si="106"/>
        <v>0</v>
      </c>
      <c r="Q1103" s="463"/>
      <c r="R1103" s="453">
        <f t="shared" si="109"/>
        <v>0</v>
      </c>
    </row>
    <row r="1104" ht="30" hidden="1" customHeight="1" spans="1:18">
      <c r="A1104" s="426">
        <v>2136001</v>
      </c>
      <c r="B1104" s="427"/>
      <c r="C1104" s="427"/>
      <c r="D1104" s="427" t="s">
        <v>183</v>
      </c>
      <c r="E1104" s="429" t="s">
        <v>1105</v>
      </c>
      <c r="F1104" s="460">
        <f t="shared" si="110"/>
        <v>0</v>
      </c>
      <c r="G1104" s="430">
        <f t="shared" si="111"/>
        <v>0</v>
      </c>
      <c r="H1104" s="460">
        <v>0</v>
      </c>
      <c r="I1104" s="460"/>
      <c r="J1104" s="460">
        <v>0</v>
      </c>
      <c r="K1104" s="460">
        <v>0</v>
      </c>
      <c r="L1104" s="460"/>
      <c r="M1104" s="445">
        <f t="shared" si="108"/>
        <v>0</v>
      </c>
      <c r="N1104" s="460"/>
      <c r="O1104" s="445">
        <f t="shared" si="105"/>
        <v>0</v>
      </c>
      <c r="P1104" s="444">
        <f t="shared" si="106"/>
        <v>0</v>
      </c>
      <c r="Q1104" s="463"/>
      <c r="R1104" s="453">
        <f t="shared" si="109"/>
        <v>0</v>
      </c>
    </row>
    <row r="1105" ht="30" hidden="1" customHeight="1" spans="1:18">
      <c r="A1105" s="426">
        <v>2136002</v>
      </c>
      <c r="B1105" s="427"/>
      <c r="C1105" s="427"/>
      <c r="D1105" s="427" t="s">
        <v>186</v>
      </c>
      <c r="E1105" s="429" t="s">
        <v>1106</v>
      </c>
      <c r="F1105" s="460">
        <f t="shared" si="110"/>
        <v>0</v>
      </c>
      <c r="G1105" s="430">
        <f t="shared" si="111"/>
        <v>0</v>
      </c>
      <c r="H1105" s="460">
        <v>0</v>
      </c>
      <c r="I1105" s="460"/>
      <c r="J1105" s="460">
        <v>0</v>
      </c>
      <c r="K1105" s="460">
        <v>0</v>
      </c>
      <c r="L1105" s="460"/>
      <c r="M1105" s="445">
        <f t="shared" si="108"/>
        <v>0</v>
      </c>
      <c r="N1105" s="460"/>
      <c r="O1105" s="445">
        <f t="shared" ref="O1105:O1168" si="112">IF(N1105=0,0,L1105/N1105)</f>
        <v>0</v>
      </c>
      <c r="P1105" s="444">
        <f t="shared" ref="P1105:P1168" si="113">L1105-N1105</f>
        <v>0</v>
      </c>
      <c r="Q1105" s="463"/>
      <c r="R1105" s="453">
        <f t="shared" si="109"/>
        <v>0</v>
      </c>
    </row>
    <row r="1106" ht="30" hidden="1" customHeight="1" spans="1:18">
      <c r="A1106" s="426">
        <v>2136003</v>
      </c>
      <c r="B1106" s="427"/>
      <c r="C1106" s="427"/>
      <c r="D1106" s="427" t="s">
        <v>188</v>
      </c>
      <c r="E1106" s="429" t="s">
        <v>1107</v>
      </c>
      <c r="F1106" s="460">
        <f t="shared" si="110"/>
        <v>0</v>
      </c>
      <c r="G1106" s="430">
        <f t="shared" si="111"/>
        <v>0</v>
      </c>
      <c r="H1106" s="460">
        <v>0</v>
      </c>
      <c r="I1106" s="460"/>
      <c r="J1106" s="460">
        <v>0</v>
      </c>
      <c r="K1106" s="460">
        <v>0</v>
      </c>
      <c r="L1106" s="460"/>
      <c r="M1106" s="445">
        <f t="shared" si="108"/>
        <v>0</v>
      </c>
      <c r="N1106" s="460"/>
      <c r="O1106" s="445">
        <f t="shared" si="112"/>
        <v>0</v>
      </c>
      <c r="P1106" s="444">
        <f t="shared" si="113"/>
        <v>0</v>
      </c>
      <c r="Q1106" s="463"/>
      <c r="R1106" s="453">
        <f t="shared" si="109"/>
        <v>0</v>
      </c>
    </row>
    <row r="1107" ht="30" hidden="1" customHeight="1" spans="1:18">
      <c r="A1107" s="426">
        <v>2136004</v>
      </c>
      <c r="B1107" s="427"/>
      <c r="C1107" s="427"/>
      <c r="D1107" s="427" t="s">
        <v>190</v>
      </c>
      <c r="E1107" s="429" t="s">
        <v>1108</v>
      </c>
      <c r="F1107" s="460">
        <f t="shared" si="110"/>
        <v>0</v>
      </c>
      <c r="G1107" s="430">
        <f t="shared" si="111"/>
        <v>0</v>
      </c>
      <c r="H1107" s="460">
        <v>0</v>
      </c>
      <c r="I1107" s="460"/>
      <c r="J1107" s="460">
        <v>0</v>
      </c>
      <c r="K1107" s="460">
        <v>0</v>
      </c>
      <c r="L1107" s="460"/>
      <c r="M1107" s="445">
        <f t="shared" si="108"/>
        <v>0</v>
      </c>
      <c r="N1107" s="460"/>
      <c r="O1107" s="445">
        <f t="shared" si="112"/>
        <v>0</v>
      </c>
      <c r="P1107" s="444">
        <f t="shared" si="113"/>
        <v>0</v>
      </c>
      <c r="Q1107" s="463"/>
      <c r="R1107" s="453">
        <f t="shared" si="109"/>
        <v>0</v>
      </c>
    </row>
    <row r="1108" ht="30" hidden="1" customHeight="1" spans="1:18">
      <c r="A1108" s="426">
        <v>2136099</v>
      </c>
      <c r="B1108" s="427"/>
      <c r="C1108" s="427"/>
      <c r="D1108" s="427" t="s">
        <v>204</v>
      </c>
      <c r="E1108" s="429" t="s">
        <v>1109</v>
      </c>
      <c r="F1108" s="460">
        <f t="shared" si="110"/>
        <v>0</v>
      </c>
      <c r="G1108" s="430">
        <f t="shared" si="111"/>
        <v>0</v>
      </c>
      <c r="H1108" s="460">
        <v>0</v>
      </c>
      <c r="I1108" s="460"/>
      <c r="J1108" s="460">
        <v>0</v>
      </c>
      <c r="K1108" s="460">
        <v>0</v>
      </c>
      <c r="L1108" s="460"/>
      <c r="M1108" s="445">
        <f t="shared" si="108"/>
        <v>0</v>
      </c>
      <c r="N1108" s="460"/>
      <c r="O1108" s="445">
        <f t="shared" si="112"/>
        <v>0</v>
      </c>
      <c r="P1108" s="444">
        <f t="shared" si="113"/>
        <v>0</v>
      </c>
      <c r="Q1108" s="463"/>
      <c r="R1108" s="453">
        <f t="shared" si="109"/>
        <v>0</v>
      </c>
    </row>
    <row r="1109" ht="30" hidden="1" customHeight="1" spans="1:18">
      <c r="A1109" s="426">
        <v>21366</v>
      </c>
      <c r="B1109" s="427" t="s">
        <v>108</v>
      </c>
      <c r="C1109" s="427" t="s">
        <v>1110</v>
      </c>
      <c r="D1109" s="428"/>
      <c r="E1109" s="429" t="s">
        <v>1111</v>
      </c>
      <c r="F1109" s="460">
        <f t="shared" si="110"/>
        <v>0</v>
      </c>
      <c r="G1109" s="430">
        <f t="shared" si="111"/>
        <v>0</v>
      </c>
      <c r="H1109" s="460">
        <v>0</v>
      </c>
      <c r="I1109" s="460"/>
      <c r="J1109" s="460">
        <v>0</v>
      </c>
      <c r="K1109" s="460">
        <v>0</v>
      </c>
      <c r="L1109" s="460"/>
      <c r="M1109" s="445">
        <f t="shared" si="108"/>
        <v>0</v>
      </c>
      <c r="N1109" s="460"/>
      <c r="O1109" s="445">
        <f t="shared" si="112"/>
        <v>0</v>
      </c>
      <c r="P1109" s="444">
        <f t="shared" si="113"/>
        <v>0</v>
      </c>
      <c r="Q1109" s="463"/>
      <c r="R1109" s="453">
        <f t="shared" si="109"/>
        <v>0</v>
      </c>
    </row>
    <row r="1110" ht="30" hidden="1" customHeight="1" spans="1:18">
      <c r="A1110" s="426">
        <v>2136601</v>
      </c>
      <c r="B1110" s="427"/>
      <c r="C1110" s="427"/>
      <c r="D1110" s="427" t="s">
        <v>183</v>
      </c>
      <c r="E1110" s="429" t="s">
        <v>750</v>
      </c>
      <c r="F1110" s="460">
        <f t="shared" si="110"/>
        <v>0</v>
      </c>
      <c r="G1110" s="430">
        <f t="shared" si="111"/>
        <v>0</v>
      </c>
      <c r="H1110" s="460">
        <v>0</v>
      </c>
      <c r="I1110" s="460"/>
      <c r="J1110" s="460">
        <v>0</v>
      </c>
      <c r="K1110" s="460">
        <v>0</v>
      </c>
      <c r="L1110" s="460"/>
      <c r="M1110" s="445">
        <f t="shared" si="108"/>
        <v>0</v>
      </c>
      <c r="N1110" s="460"/>
      <c r="O1110" s="445">
        <f t="shared" si="112"/>
        <v>0</v>
      </c>
      <c r="P1110" s="444">
        <f t="shared" si="113"/>
        <v>0</v>
      </c>
      <c r="Q1110" s="463"/>
      <c r="R1110" s="453">
        <f t="shared" si="109"/>
        <v>0</v>
      </c>
    </row>
    <row r="1111" ht="30" hidden="1" customHeight="1" spans="1:18">
      <c r="A1111" s="426">
        <v>2136602</v>
      </c>
      <c r="B1111" s="427"/>
      <c r="C1111" s="427"/>
      <c r="D1111" s="427" t="s">
        <v>186</v>
      </c>
      <c r="E1111" s="429" t="s">
        <v>1112</v>
      </c>
      <c r="F1111" s="460">
        <f t="shared" si="110"/>
        <v>0</v>
      </c>
      <c r="G1111" s="430">
        <f t="shared" si="111"/>
        <v>0</v>
      </c>
      <c r="H1111" s="460">
        <v>0</v>
      </c>
      <c r="I1111" s="460"/>
      <c r="J1111" s="460">
        <v>0</v>
      </c>
      <c r="K1111" s="460">
        <v>0</v>
      </c>
      <c r="L1111" s="460"/>
      <c r="M1111" s="445">
        <f t="shared" si="108"/>
        <v>0</v>
      </c>
      <c r="N1111" s="460"/>
      <c r="O1111" s="445">
        <f t="shared" si="112"/>
        <v>0</v>
      </c>
      <c r="P1111" s="444">
        <f t="shared" si="113"/>
        <v>0</v>
      </c>
      <c r="Q1111" s="463"/>
      <c r="R1111" s="453">
        <f t="shared" si="109"/>
        <v>0</v>
      </c>
    </row>
    <row r="1112" ht="30" hidden="1" customHeight="1" spans="1:18">
      <c r="A1112" s="426">
        <v>2136603</v>
      </c>
      <c r="B1112" s="427"/>
      <c r="C1112" s="427"/>
      <c r="D1112" s="427" t="s">
        <v>188</v>
      </c>
      <c r="E1112" s="429" t="s">
        <v>1113</v>
      </c>
      <c r="F1112" s="460">
        <f t="shared" si="110"/>
        <v>0</v>
      </c>
      <c r="G1112" s="430">
        <f t="shared" si="111"/>
        <v>0</v>
      </c>
      <c r="H1112" s="460">
        <v>0</v>
      </c>
      <c r="I1112" s="460"/>
      <c r="J1112" s="460">
        <v>0</v>
      </c>
      <c r="K1112" s="460">
        <v>0</v>
      </c>
      <c r="L1112" s="460"/>
      <c r="M1112" s="445">
        <f t="shared" si="108"/>
        <v>0</v>
      </c>
      <c r="N1112" s="460"/>
      <c r="O1112" s="445">
        <f t="shared" si="112"/>
        <v>0</v>
      </c>
      <c r="P1112" s="444">
        <f t="shared" si="113"/>
        <v>0</v>
      </c>
      <c r="Q1112" s="463"/>
      <c r="R1112" s="453">
        <f t="shared" si="109"/>
        <v>0</v>
      </c>
    </row>
    <row r="1113" ht="30" hidden="1" customHeight="1" spans="1:18">
      <c r="A1113" s="426">
        <v>2136699</v>
      </c>
      <c r="B1113" s="427"/>
      <c r="C1113" s="427"/>
      <c r="D1113" s="427" t="s">
        <v>204</v>
      </c>
      <c r="E1113" s="429" t="s">
        <v>1114</v>
      </c>
      <c r="F1113" s="460">
        <f t="shared" si="110"/>
        <v>0</v>
      </c>
      <c r="G1113" s="430">
        <f t="shared" si="111"/>
        <v>0</v>
      </c>
      <c r="H1113" s="460">
        <v>0</v>
      </c>
      <c r="I1113" s="460"/>
      <c r="J1113" s="460">
        <v>0</v>
      </c>
      <c r="K1113" s="460">
        <v>0</v>
      </c>
      <c r="L1113" s="460"/>
      <c r="M1113" s="445">
        <f t="shared" si="108"/>
        <v>0</v>
      </c>
      <c r="N1113" s="460"/>
      <c r="O1113" s="445">
        <f t="shared" si="112"/>
        <v>0</v>
      </c>
      <c r="P1113" s="444">
        <f t="shared" si="113"/>
        <v>0</v>
      </c>
      <c r="Q1113" s="463"/>
      <c r="R1113" s="453">
        <f t="shared" si="109"/>
        <v>0</v>
      </c>
    </row>
    <row r="1114" ht="30" hidden="1" customHeight="1" spans="1:18">
      <c r="A1114" s="426">
        <v>21367</v>
      </c>
      <c r="B1114" s="427" t="s">
        <v>108</v>
      </c>
      <c r="C1114" s="427" t="s">
        <v>1115</v>
      </c>
      <c r="D1114" s="428"/>
      <c r="E1114" s="429" t="s">
        <v>1116</v>
      </c>
      <c r="F1114" s="460">
        <f t="shared" si="110"/>
        <v>0</v>
      </c>
      <c r="G1114" s="430">
        <f t="shared" si="111"/>
        <v>0</v>
      </c>
      <c r="H1114" s="460">
        <v>0</v>
      </c>
      <c r="I1114" s="460"/>
      <c r="J1114" s="460">
        <v>0</v>
      </c>
      <c r="K1114" s="460">
        <v>0</v>
      </c>
      <c r="L1114" s="460"/>
      <c r="M1114" s="445">
        <f t="shared" si="108"/>
        <v>0</v>
      </c>
      <c r="N1114" s="460"/>
      <c r="O1114" s="445">
        <f t="shared" si="112"/>
        <v>0</v>
      </c>
      <c r="P1114" s="444">
        <f t="shared" si="113"/>
        <v>0</v>
      </c>
      <c r="Q1114" s="463"/>
      <c r="R1114" s="453">
        <f t="shared" si="109"/>
        <v>0</v>
      </c>
    </row>
    <row r="1115" ht="30" hidden="1" customHeight="1" spans="1:18">
      <c r="A1115" s="426">
        <v>2136701</v>
      </c>
      <c r="B1115" s="427"/>
      <c r="C1115" s="427"/>
      <c r="D1115" s="427" t="s">
        <v>183</v>
      </c>
      <c r="E1115" s="429" t="s">
        <v>750</v>
      </c>
      <c r="F1115" s="460">
        <f t="shared" si="110"/>
        <v>0</v>
      </c>
      <c r="G1115" s="430">
        <f t="shared" si="111"/>
        <v>0</v>
      </c>
      <c r="H1115" s="460">
        <v>0</v>
      </c>
      <c r="I1115" s="460"/>
      <c r="J1115" s="460">
        <v>0</v>
      </c>
      <c r="K1115" s="460">
        <v>0</v>
      </c>
      <c r="L1115" s="460"/>
      <c r="M1115" s="445">
        <f t="shared" si="108"/>
        <v>0</v>
      </c>
      <c r="N1115" s="460"/>
      <c r="O1115" s="445">
        <f t="shared" si="112"/>
        <v>0</v>
      </c>
      <c r="P1115" s="444">
        <f t="shared" si="113"/>
        <v>0</v>
      </c>
      <c r="Q1115" s="463"/>
      <c r="R1115" s="453">
        <f t="shared" si="109"/>
        <v>0</v>
      </c>
    </row>
    <row r="1116" ht="30" hidden="1" customHeight="1" spans="1:18">
      <c r="A1116" s="426">
        <v>2136702</v>
      </c>
      <c r="B1116" s="427"/>
      <c r="C1116" s="427"/>
      <c r="D1116" s="427" t="s">
        <v>186</v>
      </c>
      <c r="E1116" s="429" t="s">
        <v>1112</v>
      </c>
      <c r="F1116" s="460">
        <f t="shared" si="110"/>
        <v>0</v>
      </c>
      <c r="G1116" s="430">
        <f t="shared" si="111"/>
        <v>0</v>
      </c>
      <c r="H1116" s="460">
        <v>0</v>
      </c>
      <c r="I1116" s="460"/>
      <c r="J1116" s="460">
        <v>0</v>
      </c>
      <c r="K1116" s="460">
        <v>0</v>
      </c>
      <c r="L1116" s="460"/>
      <c r="M1116" s="445">
        <f t="shared" si="108"/>
        <v>0</v>
      </c>
      <c r="N1116" s="460"/>
      <c r="O1116" s="445">
        <f t="shared" si="112"/>
        <v>0</v>
      </c>
      <c r="P1116" s="444">
        <f t="shared" si="113"/>
        <v>0</v>
      </c>
      <c r="Q1116" s="463"/>
      <c r="R1116" s="453">
        <f t="shared" si="109"/>
        <v>0</v>
      </c>
    </row>
    <row r="1117" ht="30" hidden="1" customHeight="1" spans="1:18">
      <c r="A1117" s="426">
        <v>2136703</v>
      </c>
      <c r="B1117" s="427"/>
      <c r="C1117" s="427"/>
      <c r="D1117" s="427" t="s">
        <v>188</v>
      </c>
      <c r="E1117" s="429" t="s">
        <v>1117</v>
      </c>
      <c r="F1117" s="460">
        <f t="shared" si="110"/>
        <v>0</v>
      </c>
      <c r="G1117" s="430">
        <f t="shared" si="111"/>
        <v>0</v>
      </c>
      <c r="H1117" s="460">
        <v>0</v>
      </c>
      <c r="I1117" s="460"/>
      <c r="J1117" s="460">
        <v>0</v>
      </c>
      <c r="K1117" s="460">
        <v>0</v>
      </c>
      <c r="L1117" s="460"/>
      <c r="M1117" s="445">
        <f t="shared" si="108"/>
        <v>0</v>
      </c>
      <c r="N1117" s="460"/>
      <c r="O1117" s="445">
        <f t="shared" si="112"/>
        <v>0</v>
      </c>
      <c r="P1117" s="444">
        <f t="shared" si="113"/>
        <v>0</v>
      </c>
      <c r="Q1117" s="463"/>
      <c r="R1117" s="453">
        <f t="shared" si="109"/>
        <v>0</v>
      </c>
    </row>
    <row r="1118" ht="30" hidden="1" customHeight="1" spans="1:18">
      <c r="A1118" s="426">
        <v>2136799</v>
      </c>
      <c r="B1118" s="427"/>
      <c r="C1118" s="427"/>
      <c r="D1118" s="427" t="s">
        <v>204</v>
      </c>
      <c r="E1118" s="429" t="s">
        <v>1118</v>
      </c>
      <c r="F1118" s="460">
        <f t="shared" si="110"/>
        <v>0</v>
      </c>
      <c r="G1118" s="430">
        <f t="shared" si="111"/>
        <v>0</v>
      </c>
      <c r="H1118" s="460">
        <v>0</v>
      </c>
      <c r="I1118" s="460"/>
      <c r="J1118" s="460">
        <v>0</v>
      </c>
      <c r="K1118" s="460">
        <v>0</v>
      </c>
      <c r="L1118" s="460"/>
      <c r="M1118" s="445">
        <f t="shared" si="108"/>
        <v>0</v>
      </c>
      <c r="N1118" s="460"/>
      <c r="O1118" s="445">
        <f t="shared" si="112"/>
        <v>0</v>
      </c>
      <c r="P1118" s="444">
        <f t="shared" si="113"/>
        <v>0</v>
      </c>
      <c r="Q1118" s="463"/>
      <c r="R1118" s="453">
        <f t="shared" si="109"/>
        <v>0</v>
      </c>
    </row>
    <row r="1119" ht="30" hidden="1" customHeight="1" spans="1:18">
      <c r="A1119" s="426">
        <v>21368</v>
      </c>
      <c r="B1119" s="427" t="s">
        <v>108</v>
      </c>
      <c r="C1119" s="427" t="s">
        <v>1119</v>
      </c>
      <c r="D1119" s="428"/>
      <c r="E1119" s="429" t="s">
        <v>1120</v>
      </c>
      <c r="F1119" s="460">
        <f t="shared" si="110"/>
        <v>0</v>
      </c>
      <c r="G1119" s="430">
        <f t="shared" si="111"/>
        <v>0</v>
      </c>
      <c r="H1119" s="460">
        <v>0</v>
      </c>
      <c r="I1119" s="460"/>
      <c r="J1119" s="460">
        <v>0</v>
      </c>
      <c r="K1119" s="460">
        <v>0</v>
      </c>
      <c r="L1119" s="460"/>
      <c r="M1119" s="445">
        <f t="shared" si="108"/>
        <v>0</v>
      </c>
      <c r="N1119" s="460"/>
      <c r="O1119" s="445">
        <f t="shared" si="112"/>
        <v>0</v>
      </c>
      <c r="P1119" s="444">
        <f t="shared" si="113"/>
        <v>0</v>
      </c>
      <c r="Q1119" s="463"/>
      <c r="R1119" s="453">
        <f t="shared" si="109"/>
        <v>0</v>
      </c>
    </row>
    <row r="1120" ht="30" hidden="1" customHeight="1" spans="1:18">
      <c r="A1120" s="426">
        <v>2136801</v>
      </c>
      <c r="B1120" s="427"/>
      <c r="C1120" s="427"/>
      <c r="D1120" s="427" t="s">
        <v>183</v>
      </c>
      <c r="E1120" s="429" t="s">
        <v>1064</v>
      </c>
      <c r="F1120" s="460">
        <f t="shared" si="110"/>
        <v>0</v>
      </c>
      <c r="G1120" s="430">
        <f t="shared" si="111"/>
        <v>0</v>
      </c>
      <c r="H1120" s="460">
        <v>0</v>
      </c>
      <c r="I1120" s="460"/>
      <c r="J1120" s="460">
        <v>0</v>
      </c>
      <c r="K1120" s="460">
        <v>0</v>
      </c>
      <c r="L1120" s="460"/>
      <c r="M1120" s="445">
        <f t="shared" si="108"/>
        <v>0</v>
      </c>
      <c r="N1120" s="460"/>
      <c r="O1120" s="445">
        <f t="shared" si="112"/>
        <v>0</v>
      </c>
      <c r="P1120" s="444">
        <f t="shared" si="113"/>
        <v>0</v>
      </c>
      <c r="Q1120" s="463"/>
      <c r="R1120" s="453">
        <f t="shared" si="109"/>
        <v>0</v>
      </c>
    </row>
    <row r="1121" ht="30" hidden="1" customHeight="1" spans="1:18">
      <c r="A1121" s="426">
        <v>2136802</v>
      </c>
      <c r="B1121" s="427"/>
      <c r="C1121" s="427"/>
      <c r="D1121" s="427" t="s">
        <v>186</v>
      </c>
      <c r="E1121" s="429" t="s">
        <v>1121</v>
      </c>
      <c r="F1121" s="460">
        <f t="shared" si="110"/>
        <v>0</v>
      </c>
      <c r="G1121" s="430">
        <f t="shared" si="111"/>
        <v>0</v>
      </c>
      <c r="H1121" s="460">
        <v>0</v>
      </c>
      <c r="I1121" s="460"/>
      <c r="J1121" s="460">
        <v>0</v>
      </c>
      <c r="K1121" s="460">
        <v>0</v>
      </c>
      <c r="L1121" s="460"/>
      <c r="M1121" s="445">
        <f t="shared" si="108"/>
        <v>0</v>
      </c>
      <c r="N1121" s="460"/>
      <c r="O1121" s="445">
        <f t="shared" si="112"/>
        <v>0</v>
      </c>
      <c r="P1121" s="444">
        <f t="shared" si="113"/>
        <v>0</v>
      </c>
      <c r="Q1121" s="463"/>
      <c r="R1121" s="453">
        <f t="shared" si="109"/>
        <v>0</v>
      </c>
    </row>
    <row r="1122" ht="30" hidden="1" customHeight="1" spans="1:18">
      <c r="A1122" s="426">
        <v>21369</v>
      </c>
      <c r="B1122" s="427" t="s">
        <v>108</v>
      </c>
      <c r="C1122" s="427" t="s">
        <v>1122</v>
      </c>
      <c r="D1122" s="428"/>
      <c r="E1122" s="429" t="s">
        <v>1123</v>
      </c>
      <c r="F1122" s="460">
        <f t="shared" si="110"/>
        <v>0</v>
      </c>
      <c r="G1122" s="430">
        <f t="shared" si="111"/>
        <v>0</v>
      </c>
      <c r="H1122" s="460">
        <v>0</v>
      </c>
      <c r="I1122" s="460"/>
      <c r="J1122" s="460">
        <v>0</v>
      </c>
      <c r="K1122" s="460">
        <v>0</v>
      </c>
      <c r="L1122" s="460"/>
      <c r="M1122" s="445">
        <f t="shared" si="108"/>
        <v>0</v>
      </c>
      <c r="N1122" s="460"/>
      <c r="O1122" s="445">
        <f t="shared" si="112"/>
        <v>0</v>
      </c>
      <c r="P1122" s="444">
        <f t="shared" si="113"/>
        <v>0</v>
      </c>
      <c r="Q1122" s="463"/>
      <c r="R1122" s="453">
        <f t="shared" si="109"/>
        <v>0</v>
      </c>
    </row>
    <row r="1123" ht="30" hidden="1" customHeight="1" spans="1:18">
      <c r="A1123" s="426">
        <v>2136901</v>
      </c>
      <c r="B1123" s="427"/>
      <c r="C1123" s="427"/>
      <c r="D1123" s="427" t="s">
        <v>183</v>
      </c>
      <c r="E1123" s="429" t="s">
        <v>1064</v>
      </c>
      <c r="F1123" s="460">
        <f t="shared" si="110"/>
        <v>0</v>
      </c>
      <c r="G1123" s="430">
        <f t="shared" si="111"/>
        <v>0</v>
      </c>
      <c r="H1123" s="460">
        <v>0</v>
      </c>
      <c r="I1123" s="460"/>
      <c r="J1123" s="460">
        <v>0</v>
      </c>
      <c r="K1123" s="460">
        <v>0</v>
      </c>
      <c r="L1123" s="460"/>
      <c r="M1123" s="445">
        <f t="shared" si="108"/>
        <v>0</v>
      </c>
      <c r="N1123" s="460"/>
      <c r="O1123" s="445">
        <f t="shared" si="112"/>
        <v>0</v>
      </c>
      <c r="P1123" s="444">
        <f t="shared" si="113"/>
        <v>0</v>
      </c>
      <c r="Q1123" s="463"/>
      <c r="R1123" s="453">
        <f t="shared" si="109"/>
        <v>0</v>
      </c>
    </row>
    <row r="1124" ht="30" hidden="1" customHeight="1" spans="1:18">
      <c r="A1124" s="426">
        <v>2136902</v>
      </c>
      <c r="B1124" s="427"/>
      <c r="C1124" s="427"/>
      <c r="D1124" s="427" t="s">
        <v>186</v>
      </c>
      <c r="E1124" s="429" t="s">
        <v>1124</v>
      </c>
      <c r="F1124" s="460">
        <f t="shared" si="110"/>
        <v>0</v>
      </c>
      <c r="G1124" s="430">
        <f t="shared" si="111"/>
        <v>0</v>
      </c>
      <c r="H1124" s="460">
        <v>0</v>
      </c>
      <c r="I1124" s="460"/>
      <c r="J1124" s="460">
        <v>0</v>
      </c>
      <c r="K1124" s="460">
        <v>0</v>
      </c>
      <c r="L1124" s="460"/>
      <c r="M1124" s="445">
        <f t="shared" si="108"/>
        <v>0</v>
      </c>
      <c r="N1124" s="460"/>
      <c r="O1124" s="445">
        <f t="shared" si="112"/>
        <v>0</v>
      </c>
      <c r="P1124" s="444">
        <f t="shared" si="113"/>
        <v>0</v>
      </c>
      <c r="Q1124" s="463"/>
      <c r="R1124" s="453">
        <f t="shared" si="109"/>
        <v>0</v>
      </c>
    </row>
    <row r="1125" ht="30" hidden="1" customHeight="1" spans="1:18">
      <c r="A1125" s="426">
        <v>2136903</v>
      </c>
      <c r="B1125" s="427"/>
      <c r="C1125" s="427"/>
      <c r="D1125" s="427" t="s">
        <v>188</v>
      </c>
      <c r="E1125" s="429" t="s">
        <v>1125</v>
      </c>
      <c r="F1125" s="460">
        <f t="shared" si="110"/>
        <v>0</v>
      </c>
      <c r="G1125" s="430">
        <f t="shared" si="111"/>
        <v>0</v>
      </c>
      <c r="H1125" s="460">
        <v>0</v>
      </c>
      <c r="I1125" s="460"/>
      <c r="J1125" s="460">
        <v>0</v>
      </c>
      <c r="K1125" s="460">
        <v>0</v>
      </c>
      <c r="L1125" s="460"/>
      <c r="M1125" s="445">
        <f t="shared" si="108"/>
        <v>0</v>
      </c>
      <c r="N1125" s="460"/>
      <c r="O1125" s="445">
        <f t="shared" si="112"/>
        <v>0</v>
      </c>
      <c r="P1125" s="444">
        <f t="shared" si="113"/>
        <v>0</v>
      </c>
      <c r="Q1125" s="463"/>
      <c r="R1125" s="453">
        <f t="shared" si="109"/>
        <v>0</v>
      </c>
    </row>
    <row r="1126" ht="30" hidden="1" customHeight="1" spans="1:18">
      <c r="A1126" s="426">
        <v>2136999</v>
      </c>
      <c r="B1126" s="427"/>
      <c r="C1126" s="427"/>
      <c r="D1126" s="427" t="s">
        <v>204</v>
      </c>
      <c r="E1126" s="429" t="s">
        <v>1126</v>
      </c>
      <c r="F1126" s="460">
        <f t="shared" si="110"/>
        <v>0</v>
      </c>
      <c r="G1126" s="430">
        <f t="shared" si="111"/>
        <v>0</v>
      </c>
      <c r="H1126" s="460">
        <v>0</v>
      </c>
      <c r="I1126" s="460"/>
      <c r="J1126" s="460">
        <v>0</v>
      </c>
      <c r="K1126" s="460">
        <v>0</v>
      </c>
      <c r="L1126" s="460"/>
      <c r="M1126" s="445">
        <f t="shared" si="108"/>
        <v>0</v>
      </c>
      <c r="N1126" s="460"/>
      <c r="O1126" s="445">
        <f t="shared" si="112"/>
        <v>0</v>
      </c>
      <c r="P1126" s="444">
        <f t="shared" si="113"/>
        <v>0</v>
      </c>
      <c r="Q1126" s="463"/>
      <c r="R1126" s="453">
        <f t="shared" si="109"/>
        <v>0</v>
      </c>
    </row>
    <row r="1127" ht="30" customHeight="1" spans="1:18">
      <c r="A1127" s="426">
        <v>21399</v>
      </c>
      <c r="B1127" s="427" t="s">
        <v>108</v>
      </c>
      <c r="C1127" s="427" t="s">
        <v>204</v>
      </c>
      <c r="D1127" s="428"/>
      <c r="E1127" s="429" t="s">
        <v>1127</v>
      </c>
      <c r="F1127" s="460">
        <f t="shared" si="110"/>
        <v>115017.15</v>
      </c>
      <c r="G1127" s="430">
        <f t="shared" si="111"/>
        <v>107017.15</v>
      </c>
      <c r="H1127" s="460">
        <v>101859.69</v>
      </c>
      <c r="I1127" s="460">
        <v>5157.46</v>
      </c>
      <c r="J1127" s="460">
        <v>0</v>
      </c>
      <c r="K1127" s="460">
        <v>8000</v>
      </c>
      <c r="L1127" s="460">
        <v>7995</v>
      </c>
      <c r="M1127" s="445">
        <f t="shared" si="108"/>
        <v>0.0695113728691765</v>
      </c>
      <c r="N1127" s="460">
        <v>2283</v>
      </c>
      <c r="O1127" s="445">
        <f t="shared" si="112"/>
        <v>3.50197109067017</v>
      </c>
      <c r="P1127" s="444">
        <f t="shared" si="113"/>
        <v>5712</v>
      </c>
      <c r="Q1127" s="463"/>
      <c r="R1127" s="453">
        <f t="shared" si="109"/>
        <v>339887.561482464</v>
      </c>
    </row>
    <row r="1128" ht="30" hidden="1" customHeight="1" spans="1:18">
      <c r="A1128" s="426">
        <v>2139901</v>
      </c>
      <c r="B1128" s="427"/>
      <c r="C1128" s="427"/>
      <c r="D1128" s="427" t="s">
        <v>183</v>
      </c>
      <c r="E1128" s="429" t="s">
        <v>1128</v>
      </c>
      <c r="F1128" s="460">
        <f t="shared" si="110"/>
        <v>0</v>
      </c>
      <c r="G1128" s="430">
        <f t="shared" si="111"/>
        <v>0</v>
      </c>
      <c r="H1128" s="460">
        <v>0</v>
      </c>
      <c r="I1128" s="460">
        <v>0</v>
      </c>
      <c r="J1128" s="460">
        <v>0</v>
      </c>
      <c r="K1128" s="460">
        <v>0</v>
      </c>
      <c r="L1128" s="460">
        <v>0</v>
      </c>
      <c r="M1128" s="445">
        <f t="shared" si="108"/>
        <v>0</v>
      </c>
      <c r="N1128" s="460">
        <v>0</v>
      </c>
      <c r="O1128" s="445">
        <f t="shared" si="112"/>
        <v>0</v>
      </c>
      <c r="P1128" s="444">
        <f t="shared" si="113"/>
        <v>0</v>
      </c>
      <c r="Q1128" s="463"/>
      <c r="R1128" s="453">
        <f t="shared" si="109"/>
        <v>0</v>
      </c>
    </row>
    <row r="1129" ht="30" customHeight="1" spans="1:18">
      <c r="A1129" s="426">
        <v>2139999</v>
      </c>
      <c r="B1129" s="432"/>
      <c r="C1129" s="432"/>
      <c r="D1129" s="432" t="s">
        <v>204</v>
      </c>
      <c r="E1129" s="433" t="s">
        <v>1129</v>
      </c>
      <c r="F1129" s="460">
        <f t="shared" si="110"/>
        <v>115017.15</v>
      </c>
      <c r="G1129" s="430">
        <f t="shared" si="111"/>
        <v>107017.15</v>
      </c>
      <c r="H1129" s="460">
        <v>101859.69</v>
      </c>
      <c r="I1129" s="460">
        <v>5157.46</v>
      </c>
      <c r="J1129" s="460">
        <v>0</v>
      </c>
      <c r="K1129" s="460">
        <v>8000</v>
      </c>
      <c r="L1129" s="460">
        <v>7995</v>
      </c>
      <c r="M1129" s="445">
        <f t="shared" si="108"/>
        <v>0.0695113728691765</v>
      </c>
      <c r="N1129" s="460">
        <v>2283</v>
      </c>
      <c r="O1129" s="445">
        <f t="shared" si="112"/>
        <v>3.50197109067017</v>
      </c>
      <c r="P1129" s="444">
        <f t="shared" si="113"/>
        <v>5712</v>
      </c>
      <c r="Q1129" s="463"/>
      <c r="R1129" s="453">
        <f t="shared" si="109"/>
        <v>339887.561482464</v>
      </c>
    </row>
    <row r="1130" ht="60" customHeight="1" spans="1:18">
      <c r="A1130" s="426">
        <v>214</v>
      </c>
      <c r="B1130" s="427" t="s">
        <v>111</v>
      </c>
      <c r="C1130" s="428"/>
      <c r="D1130" s="428"/>
      <c r="E1130" s="429" t="s">
        <v>1130</v>
      </c>
      <c r="F1130" s="460">
        <f t="shared" si="110"/>
        <v>2118206.28</v>
      </c>
      <c r="G1130" s="430">
        <f t="shared" si="111"/>
        <v>2118206.28</v>
      </c>
      <c r="H1130" s="460">
        <v>447719.5</v>
      </c>
      <c r="I1130" s="460">
        <v>1598500</v>
      </c>
      <c r="J1130" s="460">
        <v>71986.78</v>
      </c>
      <c r="K1130" s="460">
        <v>0</v>
      </c>
      <c r="L1130" s="460">
        <v>2312660</v>
      </c>
      <c r="M1130" s="445">
        <f t="shared" si="108"/>
        <v>1.09180112524263</v>
      </c>
      <c r="N1130" s="460">
        <v>3108018</v>
      </c>
      <c r="O1130" s="445">
        <f t="shared" si="112"/>
        <v>0.744094789669815</v>
      </c>
      <c r="P1130" s="444">
        <f t="shared" si="113"/>
        <v>-795358</v>
      </c>
      <c r="Q1130" s="463" t="s">
        <v>113</v>
      </c>
      <c r="R1130" s="453">
        <f t="shared" si="109"/>
        <v>9309453.89589591</v>
      </c>
    </row>
    <row r="1131" ht="30" customHeight="1" spans="1:18">
      <c r="A1131" s="426">
        <v>21401</v>
      </c>
      <c r="B1131" s="427" t="s">
        <v>111</v>
      </c>
      <c r="C1131" s="427" t="s">
        <v>183</v>
      </c>
      <c r="D1131" s="428"/>
      <c r="E1131" s="429" t="s">
        <v>1131</v>
      </c>
      <c r="F1131" s="460">
        <f t="shared" si="110"/>
        <v>640498.28</v>
      </c>
      <c r="G1131" s="430">
        <f t="shared" si="111"/>
        <v>640498.28</v>
      </c>
      <c r="H1131" s="460">
        <v>361211.5</v>
      </c>
      <c r="I1131" s="460">
        <v>207300</v>
      </c>
      <c r="J1131" s="460">
        <v>71986.78</v>
      </c>
      <c r="K1131" s="460">
        <v>0</v>
      </c>
      <c r="L1131" s="460">
        <v>720988</v>
      </c>
      <c r="M1131" s="445">
        <f t="shared" si="108"/>
        <v>1.12566734761567</v>
      </c>
      <c r="N1131" s="460">
        <v>695091</v>
      </c>
      <c r="O1131" s="445">
        <f t="shared" si="112"/>
        <v>1.03725699224994</v>
      </c>
      <c r="P1131" s="444">
        <f t="shared" si="113"/>
        <v>25897</v>
      </c>
      <c r="Q1131" s="463"/>
      <c r="R1131" s="453">
        <f t="shared" si="109"/>
        <v>3084186.22292434</v>
      </c>
    </row>
    <row r="1132" ht="30" customHeight="1" spans="1:18">
      <c r="A1132" s="426">
        <v>2140101</v>
      </c>
      <c r="B1132" s="427"/>
      <c r="C1132" s="427"/>
      <c r="D1132" s="427" t="s">
        <v>183</v>
      </c>
      <c r="E1132" s="429" t="s">
        <v>185</v>
      </c>
      <c r="F1132" s="460">
        <f t="shared" si="110"/>
        <v>1824.1</v>
      </c>
      <c r="G1132" s="430">
        <f t="shared" si="111"/>
        <v>1824.1</v>
      </c>
      <c r="H1132" s="460">
        <v>1824.1</v>
      </c>
      <c r="I1132" s="460">
        <v>0</v>
      </c>
      <c r="J1132" s="460">
        <v>0</v>
      </c>
      <c r="K1132" s="460">
        <v>0</v>
      </c>
      <c r="L1132" s="460">
        <v>1507</v>
      </c>
      <c r="M1132" s="445">
        <f t="shared" si="108"/>
        <v>0.826160846444822</v>
      </c>
      <c r="N1132" s="460">
        <v>1645</v>
      </c>
      <c r="O1132" s="445">
        <f t="shared" si="112"/>
        <v>0.916109422492401</v>
      </c>
      <c r="P1132" s="444">
        <f t="shared" si="113"/>
        <v>-138</v>
      </c>
      <c r="Q1132" s="463"/>
      <c r="R1132" s="453">
        <f t="shared" si="109"/>
        <v>8488.04227026894</v>
      </c>
    </row>
    <row r="1133" ht="30" customHeight="1" spans="1:18">
      <c r="A1133" s="426">
        <v>2140102</v>
      </c>
      <c r="B1133" s="427"/>
      <c r="C1133" s="427"/>
      <c r="D1133" s="427" t="s">
        <v>186</v>
      </c>
      <c r="E1133" s="429" t="s">
        <v>187</v>
      </c>
      <c r="F1133" s="460">
        <f t="shared" si="110"/>
        <v>471</v>
      </c>
      <c r="G1133" s="430">
        <f t="shared" si="111"/>
        <v>471</v>
      </c>
      <c r="H1133" s="460">
        <v>80</v>
      </c>
      <c r="I1133" s="460">
        <v>0</v>
      </c>
      <c r="J1133" s="460">
        <v>391</v>
      </c>
      <c r="K1133" s="460">
        <v>0</v>
      </c>
      <c r="L1133" s="460">
        <v>263</v>
      </c>
      <c r="M1133" s="445">
        <f t="shared" si="108"/>
        <v>0.558386411889597</v>
      </c>
      <c r="N1133" s="460">
        <v>104</v>
      </c>
      <c r="O1133" s="445">
        <f t="shared" si="112"/>
        <v>2.52884615384615</v>
      </c>
      <c r="P1133" s="444">
        <f t="shared" si="113"/>
        <v>159</v>
      </c>
      <c r="Q1133" s="463"/>
      <c r="R1133" s="453">
        <f t="shared" si="109"/>
        <v>1551.08723256574</v>
      </c>
    </row>
    <row r="1134" ht="30" hidden="1" customHeight="1" spans="1:18">
      <c r="A1134" s="426">
        <v>2140103</v>
      </c>
      <c r="B1134" s="427"/>
      <c r="C1134" s="427"/>
      <c r="D1134" s="427" t="s">
        <v>188</v>
      </c>
      <c r="E1134" s="429" t="s">
        <v>189</v>
      </c>
      <c r="F1134" s="460">
        <f t="shared" si="110"/>
        <v>0</v>
      </c>
      <c r="G1134" s="430">
        <f t="shared" si="111"/>
        <v>0</v>
      </c>
      <c r="H1134" s="460">
        <v>0</v>
      </c>
      <c r="I1134" s="460">
        <v>0</v>
      </c>
      <c r="J1134" s="460">
        <v>0</v>
      </c>
      <c r="K1134" s="460">
        <v>0</v>
      </c>
      <c r="L1134" s="460">
        <v>0</v>
      </c>
      <c r="M1134" s="445">
        <f t="shared" si="108"/>
        <v>0</v>
      </c>
      <c r="N1134" s="460">
        <v>0</v>
      </c>
      <c r="O1134" s="445">
        <f t="shared" si="112"/>
        <v>0</v>
      </c>
      <c r="P1134" s="444">
        <f t="shared" si="113"/>
        <v>0</v>
      </c>
      <c r="Q1134" s="463"/>
      <c r="R1134" s="453">
        <f t="shared" si="109"/>
        <v>0</v>
      </c>
    </row>
    <row r="1135" ht="30" hidden="1" customHeight="1" spans="1:18">
      <c r="A1135" s="426">
        <v>2140104</v>
      </c>
      <c r="B1135" s="427"/>
      <c r="C1135" s="427"/>
      <c r="D1135" s="427" t="s">
        <v>190</v>
      </c>
      <c r="E1135" s="429" t="s">
        <v>1132</v>
      </c>
      <c r="F1135" s="460">
        <f t="shared" si="110"/>
        <v>0</v>
      </c>
      <c r="G1135" s="430">
        <f t="shared" si="111"/>
        <v>0</v>
      </c>
      <c r="H1135" s="460">
        <v>0</v>
      </c>
      <c r="I1135" s="460">
        <v>0</v>
      </c>
      <c r="J1135" s="460">
        <v>0</v>
      </c>
      <c r="K1135" s="460">
        <v>0</v>
      </c>
      <c r="L1135" s="460">
        <v>0</v>
      </c>
      <c r="M1135" s="445">
        <f t="shared" si="108"/>
        <v>0</v>
      </c>
      <c r="N1135" s="460">
        <v>0</v>
      </c>
      <c r="O1135" s="445">
        <f t="shared" si="112"/>
        <v>0</v>
      </c>
      <c r="P1135" s="444">
        <f t="shared" si="113"/>
        <v>0</v>
      </c>
      <c r="Q1135" s="463"/>
      <c r="R1135" s="453">
        <f t="shared" si="109"/>
        <v>0</v>
      </c>
    </row>
    <row r="1136" ht="30" hidden="1" customHeight="1" spans="1:18">
      <c r="A1136" s="426">
        <v>2140105</v>
      </c>
      <c r="B1136" s="427"/>
      <c r="C1136" s="427"/>
      <c r="D1136" s="427" t="s">
        <v>192</v>
      </c>
      <c r="E1136" s="429" t="s">
        <v>1133</v>
      </c>
      <c r="F1136" s="460">
        <f t="shared" si="110"/>
        <v>0</v>
      </c>
      <c r="G1136" s="430">
        <f t="shared" si="111"/>
        <v>0</v>
      </c>
      <c r="H1136" s="460">
        <v>0</v>
      </c>
      <c r="I1136" s="460">
        <v>0</v>
      </c>
      <c r="J1136" s="460">
        <v>0</v>
      </c>
      <c r="K1136" s="460">
        <v>0</v>
      </c>
      <c r="L1136" s="460">
        <v>0</v>
      </c>
      <c r="M1136" s="445">
        <f t="shared" si="108"/>
        <v>0</v>
      </c>
      <c r="N1136" s="460">
        <v>0</v>
      </c>
      <c r="O1136" s="445">
        <f t="shared" si="112"/>
        <v>0</v>
      </c>
      <c r="P1136" s="444">
        <f t="shared" si="113"/>
        <v>0</v>
      </c>
      <c r="Q1136" s="463"/>
      <c r="R1136" s="453">
        <f t="shared" si="109"/>
        <v>0</v>
      </c>
    </row>
    <row r="1137" ht="30" customHeight="1" spans="1:18">
      <c r="A1137" s="426">
        <v>2140106</v>
      </c>
      <c r="B1137" s="427"/>
      <c r="C1137" s="427"/>
      <c r="D1137" s="427" t="s">
        <v>194</v>
      </c>
      <c r="E1137" s="429" t="s">
        <v>1134</v>
      </c>
      <c r="F1137" s="460">
        <f t="shared" si="110"/>
        <v>0</v>
      </c>
      <c r="G1137" s="430">
        <f t="shared" si="111"/>
        <v>0</v>
      </c>
      <c r="H1137" s="460">
        <v>0</v>
      </c>
      <c r="I1137" s="460">
        <v>0</v>
      </c>
      <c r="J1137" s="460">
        <v>0</v>
      </c>
      <c r="K1137" s="460">
        <v>0</v>
      </c>
      <c r="L1137" s="460">
        <v>900</v>
      </c>
      <c r="M1137" s="445">
        <f t="shared" si="108"/>
        <v>0</v>
      </c>
      <c r="N1137" s="460">
        <v>0</v>
      </c>
      <c r="O1137" s="445">
        <f t="shared" si="112"/>
        <v>0</v>
      </c>
      <c r="P1137" s="444">
        <f t="shared" si="113"/>
        <v>900</v>
      </c>
      <c r="Q1137" s="463"/>
      <c r="R1137" s="453">
        <f t="shared" si="109"/>
        <v>1800</v>
      </c>
    </row>
    <row r="1138" ht="30" hidden="1" customHeight="1" spans="1:18">
      <c r="A1138" s="426">
        <v>2140107</v>
      </c>
      <c r="B1138" s="427"/>
      <c r="C1138" s="427"/>
      <c r="D1138" s="427" t="s">
        <v>196</v>
      </c>
      <c r="E1138" s="429" t="s">
        <v>1135</v>
      </c>
      <c r="F1138" s="460">
        <f t="shared" si="110"/>
        <v>0</v>
      </c>
      <c r="G1138" s="430">
        <f t="shared" si="111"/>
        <v>0</v>
      </c>
      <c r="H1138" s="460">
        <v>0</v>
      </c>
      <c r="I1138" s="460">
        <v>0</v>
      </c>
      <c r="J1138" s="460">
        <v>0</v>
      </c>
      <c r="K1138" s="460">
        <v>0</v>
      </c>
      <c r="L1138" s="460">
        <v>0</v>
      </c>
      <c r="M1138" s="445">
        <f t="shared" si="108"/>
        <v>0</v>
      </c>
      <c r="N1138" s="460">
        <v>0</v>
      </c>
      <c r="O1138" s="445">
        <f t="shared" si="112"/>
        <v>0</v>
      </c>
      <c r="P1138" s="444">
        <f t="shared" si="113"/>
        <v>0</v>
      </c>
      <c r="Q1138" s="463"/>
      <c r="R1138" s="453">
        <f t="shared" si="109"/>
        <v>0</v>
      </c>
    </row>
    <row r="1139" ht="30" hidden="1" customHeight="1" spans="1:18">
      <c r="A1139" s="426">
        <v>2140108</v>
      </c>
      <c r="B1139" s="427"/>
      <c r="C1139" s="427"/>
      <c r="D1139" s="427" t="s">
        <v>198</v>
      </c>
      <c r="E1139" s="429" t="s">
        <v>1136</v>
      </c>
      <c r="F1139" s="460">
        <f t="shared" si="110"/>
        <v>0</v>
      </c>
      <c r="G1139" s="430">
        <f t="shared" si="111"/>
        <v>0</v>
      </c>
      <c r="H1139" s="460">
        <v>0</v>
      </c>
      <c r="I1139" s="460">
        <v>0</v>
      </c>
      <c r="J1139" s="460">
        <v>0</v>
      </c>
      <c r="K1139" s="460">
        <v>0</v>
      </c>
      <c r="L1139" s="460">
        <v>0</v>
      </c>
      <c r="M1139" s="445">
        <f t="shared" si="108"/>
        <v>0</v>
      </c>
      <c r="N1139" s="460">
        <v>0</v>
      </c>
      <c r="O1139" s="445">
        <f t="shared" si="112"/>
        <v>0</v>
      </c>
      <c r="P1139" s="444">
        <f t="shared" si="113"/>
        <v>0</v>
      </c>
      <c r="Q1139" s="463"/>
      <c r="R1139" s="453">
        <f t="shared" si="109"/>
        <v>0</v>
      </c>
    </row>
    <row r="1140" ht="30" hidden="1" customHeight="1" spans="1:18">
      <c r="A1140" s="426">
        <v>2140109</v>
      </c>
      <c r="B1140" s="427"/>
      <c r="C1140" s="427"/>
      <c r="D1140" s="427" t="s">
        <v>200</v>
      </c>
      <c r="E1140" s="429" t="s">
        <v>1137</v>
      </c>
      <c r="F1140" s="460">
        <f t="shared" si="110"/>
        <v>0</v>
      </c>
      <c r="G1140" s="430">
        <f t="shared" si="111"/>
        <v>0</v>
      </c>
      <c r="H1140" s="460">
        <v>0</v>
      </c>
      <c r="I1140" s="460">
        <v>0</v>
      </c>
      <c r="J1140" s="460">
        <v>0</v>
      </c>
      <c r="K1140" s="460">
        <v>0</v>
      </c>
      <c r="L1140" s="460">
        <v>0</v>
      </c>
      <c r="M1140" s="445">
        <f t="shared" si="108"/>
        <v>0</v>
      </c>
      <c r="N1140" s="460">
        <v>0</v>
      </c>
      <c r="O1140" s="445">
        <f t="shared" si="112"/>
        <v>0</v>
      </c>
      <c r="P1140" s="444">
        <f t="shared" si="113"/>
        <v>0</v>
      </c>
      <c r="Q1140" s="463"/>
      <c r="R1140" s="453">
        <f t="shared" si="109"/>
        <v>0</v>
      </c>
    </row>
    <row r="1141" ht="30" hidden="1" customHeight="1" spans="1:18">
      <c r="A1141" s="426">
        <v>2140110</v>
      </c>
      <c r="B1141" s="427"/>
      <c r="C1141" s="427"/>
      <c r="D1141" s="427" t="s">
        <v>260</v>
      </c>
      <c r="E1141" s="429" t="s">
        <v>1138</v>
      </c>
      <c r="F1141" s="460">
        <f t="shared" si="110"/>
        <v>0</v>
      </c>
      <c r="G1141" s="430">
        <f t="shared" si="111"/>
        <v>0</v>
      </c>
      <c r="H1141" s="460">
        <v>0</v>
      </c>
      <c r="I1141" s="460">
        <v>0</v>
      </c>
      <c r="J1141" s="460">
        <v>0</v>
      </c>
      <c r="K1141" s="460">
        <v>0</v>
      </c>
      <c r="L1141" s="460">
        <v>0</v>
      </c>
      <c r="M1141" s="445">
        <f t="shared" si="108"/>
        <v>0</v>
      </c>
      <c r="N1141" s="460">
        <v>0</v>
      </c>
      <c r="O1141" s="445">
        <f t="shared" si="112"/>
        <v>0</v>
      </c>
      <c r="P1141" s="444">
        <f t="shared" si="113"/>
        <v>0</v>
      </c>
      <c r="Q1141" s="463"/>
      <c r="R1141" s="453">
        <f t="shared" si="109"/>
        <v>0</v>
      </c>
    </row>
    <row r="1142" ht="30" hidden="1" customHeight="1" spans="1:18">
      <c r="A1142" s="426">
        <v>2140111</v>
      </c>
      <c r="B1142" s="427"/>
      <c r="C1142" s="427"/>
      <c r="D1142" s="427" t="s">
        <v>269</v>
      </c>
      <c r="E1142" s="429" t="s">
        <v>1139</v>
      </c>
      <c r="F1142" s="460">
        <f t="shared" si="110"/>
        <v>0</v>
      </c>
      <c r="G1142" s="430">
        <f t="shared" si="111"/>
        <v>0</v>
      </c>
      <c r="H1142" s="460">
        <v>0</v>
      </c>
      <c r="I1142" s="460">
        <v>0</v>
      </c>
      <c r="J1142" s="460">
        <v>0</v>
      </c>
      <c r="K1142" s="460">
        <v>0</v>
      </c>
      <c r="L1142" s="460">
        <v>0</v>
      </c>
      <c r="M1142" s="445">
        <f t="shared" si="108"/>
        <v>0</v>
      </c>
      <c r="N1142" s="460">
        <v>0</v>
      </c>
      <c r="O1142" s="445">
        <f t="shared" si="112"/>
        <v>0</v>
      </c>
      <c r="P1142" s="444">
        <f t="shared" si="113"/>
        <v>0</v>
      </c>
      <c r="Q1142" s="463"/>
      <c r="R1142" s="453">
        <f t="shared" si="109"/>
        <v>0</v>
      </c>
    </row>
    <row r="1143" ht="30" hidden="1" customHeight="1" spans="1:18">
      <c r="A1143" s="426">
        <v>2140112</v>
      </c>
      <c r="B1143" s="427"/>
      <c r="C1143" s="427"/>
      <c r="D1143" s="427" t="s">
        <v>271</v>
      </c>
      <c r="E1143" s="429" t="s">
        <v>1140</v>
      </c>
      <c r="F1143" s="460">
        <f t="shared" si="110"/>
        <v>0</v>
      </c>
      <c r="G1143" s="430">
        <f t="shared" si="111"/>
        <v>0</v>
      </c>
      <c r="H1143" s="460">
        <v>0</v>
      </c>
      <c r="I1143" s="460">
        <v>0</v>
      </c>
      <c r="J1143" s="460">
        <v>0</v>
      </c>
      <c r="K1143" s="460">
        <v>0</v>
      </c>
      <c r="L1143" s="460">
        <v>0</v>
      </c>
      <c r="M1143" s="445">
        <f t="shared" si="108"/>
        <v>0</v>
      </c>
      <c r="N1143" s="460">
        <v>0</v>
      </c>
      <c r="O1143" s="445">
        <f t="shared" si="112"/>
        <v>0</v>
      </c>
      <c r="P1143" s="444">
        <f t="shared" si="113"/>
        <v>0</v>
      </c>
      <c r="Q1143" s="463"/>
      <c r="R1143" s="453">
        <f t="shared" si="109"/>
        <v>0</v>
      </c>
    </row>
    <row r="1144" ht="30" hidden="1" customHeight="1" spans="1:18">
      <c r="A1144" s="426">
        <v>2140113</v>
      </c>
      <c r="B1144" s="427"/>
      <c r="C1144" s="427"/>
      <c r="D1144" s="427" t="s">
        <v>279</v>
      </c>
      <c r="E1144" s="429" t="s">
        <v>1141</v>
      </c>
      <c r="F1144" s="460">
        <f t="shared" si="110"/>
        <v>0</v>
      </c>
      <c r="G1144" s="430">
        <f t="shared" si="111"/>
        <v>0</v>
      </c>
      <c r="H1144" s="460">
        <v>0</v>
      </c>
      <c r="I1144" s="460">
        <v>0</v>
      </c>
      <c r="J1144" s="460">
        <v>0</v>
      </c>
      <c r="K1144" s="460">
        <v>0</v>
      </c>
      <c r="L1144" s="460">
        <v>0</v>
      </c>
      <c r="M1144" s="445">
        <f t="shared" si="108"/>
        <v>0</v>
      </c>
      <c r="N1144" s="460">
        <v>0</v>
      </c>
      <c r="O1144" s="445">
        <f t="shared" si="112"/>
        <v>0</v>
      </c>
      <c r="P1144" s="444">
        <f t="shared" si="113"/>
        <v>0</v>
      </c>
      <c r="Q1144" s="463"/>
      <c r="R1144" s="453">
        <f t="shared" si="109"/>
        <v>0</v>
      </c>
    </row>
    <row r="1145" ht="30" hidden="1" customHeight="1" spans="1:18">
      <c r="A1145" s="426">
        <v>2140114</v>
      </c>
      <c r="B1145" s="427"/>
      <c r="C1145" s="427"/>
      <c r="D1145" s="427" t="s">
        <v>287</v>
      </c>
      <c r="E1145" s="429" t="s">
        <v>1142</v>
      </c>
      <c r="F1145" s="460">
        <f t="shared" si="110"/>
        <v>0</v>
      </c>
      <c r="G1145" s="430">
        <f t="shared" si="111"/>
        <v>0</v>
      </c>
      <c r="H1145" s="460">
        <v>0</v>
      </c>
      <c r="I1145" s="460">
        <v>0</v>
      </c>
      <c r="J1145" s="460">
        <v>0</v>
      </c>
      <c r="K1145" s="460">
        <v>0</v>
      </c>
      <c r="L1145" s="460">
        <v>0</v>
      </c>
      <c r="M1145" s="445">
        <f t="shared" si="108"/>
        <v>0</v>
      </c>
      <c r="N1145" s="460">
        <v>0</v>
      </c>
      <c r="O1145" s="445">
        <f t="shared" si="112"/>
        <v>0</v>
      </c>
      <c r="P1145" s="444">
        <f t="shared" si="113"/>
        <v>0</v>
      </c>
      <c r="Q1145" s="463"/>
      <c r="R1145" s="453">
        <f t="shared" si="109"/>
        <v>0</v>
      </c>
    </row>
    <row r="1146" ht="30" hidden="1" customHeight="1" spans="1:18">
      <c r="A1146" s="426">
        <v>2140122</v>
      </c>
      <c r="B1146" s="427"/>
      <c r="C1146" s="427"/>
      <c r="D1146" s="427" t="s">
        <v>747</v>
      </c>
      <c r="E1146" s="429" t="s">
        <v>1143</v>
      </c>
      <c r="F1146" s="460">
        <f t="shared" si="110"/>
        <v>0</v>
      </c>
      <c r="G1146" s="430">
        <f t="shared" si="111"/>
        <v>0</v>
      </c>
      <c r="H1146" s="460">
        <v>0</v>
      </c>
      <c r="I1146" s="460">
        <v>0</v>
      </c>
      <c r="J1146" s="460">
        <v>0</v>
      </c>
      <c r="K1146" s="460">
        <v>0</v>
      </c>
      <c r="L1146" s="460">
        <v>0</v>
      </c>
      <c r="M1146" s="445">
        <f t="shared" si="108"/>
        <v>0</v>
      </c>
      <c r="N1146" s="460">
        <v>0</v>
      </c>
      <c r="O1146" s="445">
        <f t="shared" si="112"/>
        <v>0</v>
      </c>
      <c r="P1146" s="444">
        <f t="shared" si="113"/>
        <v>0</v>
      </c>
      <c r="Q1146" s="463"/>
      <c r="R1146" s="453">
        <f t="shared" si="109"/>
        <v>0</v>
      </c>
    </row>
    <row r="1147" ht="30" hidden="1" customHeight="1" spans="1:18">
      <c r="A1147" s="426">
        <v>2140123</v>
      </c>
      <c r="B1147" s="427"/>
      <c r="C1147" s="427"/>
      <c r="D1147" s="427" t="s">
        <v>311</v>
      </c>
      <c r="E1147" s="429" t="s">
        <v>1144</v>
      </c>
      <c r="F1147" s="460">
        <f t="shared" si="110"/>
        <v>0</v>
      </c>
      <c r="G1147" s="430">
        <f t="shared" si="111"/>
        <v>0</v>
      </c>
      <c r="H1147" s="460">
        <v>0</v>
      </c>
      <c r="I1147" s="460">
        <v>0</v>
      </c>
      <c r="J1147" s="460">
        <v>0</v>
      </c>
      <c r="K1147" s="460">
        <v>0</v>
      </c>
      <c r="L1147" s="460">
        <v>0</v>
      </c>
      <c r="M1147" s="445">
        <f t="shared" si="108"/>
        <v>0</v>
      </c>
      <c r="N1147" s="460">
        <v>0</v>
      </c>
      <c r="O1147" s="445">
        <f t="shared" si="112"/>
        <v>0</v>
      </c>
      <c r="P1147" s="444">
        <f t="shared" si="113"/>
        <v>0</v>
      </c>
      <c r="Q1147" s="463"/>
      <c r="R1147" s="453">
        <f t="shared" si="109"/>
        <v>0</v>
      </c>
    </row>
    <row r="1148" ht="30" hidden="1" customHeight="1" spans="1:18">
      <c r="A1148" s="426">
        <v>2140124</v>
      </c>
      <c r="B1148" s="427"/>
      <c r="C1148" s="427"/>
      <c r="D1148" s="427" t="s">
        <v>315</v>
      </c>
      <c r="E1148" s="429" t="s">
        <v>1145</v>
      </c>
      <c r="F1148" s="460">
        <f t="shared" si="110"/>
        <v>0</v>
      </c>
      <c r="G1148" s="430">
        <f t="shared" si="111"/>
        <v>0</v>
      </c>
      <c r="H1148" s="460">
        <v>0</v>
      </c>
      <c r="I1148" s="460">
        <v>0</v>
      </c>
      <c r="J1148" s="460">
        <v>0</v>
      </c>
      <c r="K1148" s="460">
        <v>0</v>
      </c>
      <c r="L1148" s="460">
        <v>0</v>
      </c>
      <c r="M1148" s="445">
        <f t="shared" si="108"/>
        <v>0</v>
      </c>
      <c r="N1148" s="460">
        <v>0</v>
      </c>
      <c r="O1148" s="445">
        <f t="shared" si="112"/>
        <v>0</v>
      </c>
      <c r="P1148" s="444">
        <f t="shared" si="113"/>
        <v>0</v>
      </c>
      <c r="Q1148" s="463"/>
      <c r="R1148" s="453">
        <f t="shared" si="109"/>
        <v>0</v>
      </c>
    </row>
    <row r="1149" ht="30" hidden="1" customHeight="1" spans="1:18">
      <c r="A1149" s="426">
        <v>2140125</v>
      </c>
      <c r="B1149" s="427"/>
      <c r="C1149" s="427"/>
      <c r="D1149" s="427" t="s">
        <v>319</v>
      </c>
      <c r="E1149" s="429" t="s">
        <v>1146</v>
      </c>
      <c r="F1149" s="460">
        <f t="shared" si="110"/>
        <v>0</v>
      </c>
      <c r="G1149" s="430">
        <f t="shared" si="111"/>
        <v>0</v>
      </c>
      <c r="H1149" s="460">
        <v>0</v>
      </c>
      <c r="I1149" s="460">
        <v>0</v>
      </c>
      <c r="J1149" s="460">
        <v>0</v>
      </c>
      <c r="K1149" s="460">
        <v>0</v>
      </c>
      <c r="L1149" s="460">
        <v>0</v>
      </c>
      <c r="M1149" s="445">
        <f t="shared" si="108"/>
        <v>0</v>
      </c>
      <c r="N1149" s="460">
        <v>0</v>
      </c>
      <c r="O1149" s="445">
        <f t="shared" si="112"/>
        <v>0</v>
      </c>
      <c r="P1149" s="444">
        <f t="shared" si="113"/>
        <v>0</v>
      </c>
      <c r="Q1149" s="463"/>
      <c r="R1149" s="453">
        <f t="shared" si="109"/>
        <v>0</v>
      </c>
    </row>
    <row r="1150" ht="30" hidden="1" customHeight="1" spans="1:18">
      <c r="A1150" s="426">
        <v>2140126</v>
      </c>
      <c r="B1150" s="427"/>
      <c r="C1150" s="427"/>
      <c r="D1150" s="427" t="s">
        <v>325</v>
      </c>
      <c r="E1150" s="429" t="s">
        <v>1147</v>
      </c>
      <c r="F1150" s="460">
        <f t="shared" si="110"/>
        <v>0</v>
      </c>
      <c r="G1150" s="430">
        <f t="shared" si="111"/>
        <v>0</v>
      </c>
      <c r="H1150" s="460">
        <v>0</v>
      </c>
      <c r="I1150" s="460">
        <v>0</v>
      </c>
      <c r="J1150" s="460">
        <v>0</v>
      </c>
      <c r="K1150" s="460">
        <v>0</v>
      </c>
      <c r="L1150" s="460">
        <v>0</v>
      </c>
      <c r="M1150" s="445">
        <f t="shared" si="108"/>
        <v>0</v>
      </c>
      <c r="N1150" s="460">
        <v>0</v>
      </c>
      <c r="O1150" s="445">
        <f t="shared" si="112"/>
        <v>0</v>
      </c>
      <c r="P1150" s="444">
        <f t="shared" si="113"/>
        <v>0</v>
      </c>
      <c r="Q1150" s="463"/>
      <c r="R1150" s="453">
        <f t="shared" si="109"/>
        <v>0</v>
      </c>
    </row>
    <row r="1151" ht="30" hidden="1" customHeight="1" spans="1:18">
      <c r="A1151" s="426">
        <v>2140127</v>
      </c>
      <c r="B1151" s="427"/>
      <c r="C1151" s="427"/>
      <c r="D1151" s="427" t="s">
        <v>1034</v>
      </c>
      <c r="E1151" s="429" t="s">
        <v>1148</v>
      </c>
      <c r="F1151" s="460">
        <f t="shared" si="110"/>
        <v>0</v>
      </c>
      <c r="G1151" s="430">
        <f t="shared" si="111"/>
        <v>0</v>
      </c>
      <c r="H1151" s="460">
        <v>0</v>
      </c>
      <c r="I1151" s="460">
        <v>0</v>
      </c>
      <c r="J1151" s="460">
        <v>0</v>
      </c>
      <c r="K1151" s="460">
        <v>0</v>
      </c>
      <c r="L1151" s="460">
        <v>0</v>
      </c>
      <c r="M1151" s="445">
        <f t="shared" si="108"/>
        <v>0</v>
      </c>
      <c r="N1151" s="460">
        <v>0</v>
      </c>
      <c r="O1151" s="445">
        <f t="shared" si="112"/>
        <v>0</v>
      </c>
      <c r="P1151" s="444">
        <f t="shared" si="113"/>
        <v>0</v>
      </c>
      <c r="Q1151" s="463"/>
      <c r="R1151" s="453">
        <f t="shared" si="109"/>
        <v>0</v>
      </c>
    </row>
    <row r="1152" ht="30" hidden="1" customHeight="1" spans="1:18">
      <c r="A1152" s="426">
        <v>2140128</v>
      </c>
      <c r="B1152" s="427"/>
      <c r="C1152" s="427"/>
      <c r="D1152" s="427" t="s">
        <v>329</v>
      </c>
      <c r="E1152" s="429" t="s">
        <v>1149</v>
      </c>
      <c r="F1152" s="460">
        <f t="shared" si="110"/>
        <v>0</v>
      </c>
      <c r="G1152" s="430">
        <f t="shared" si="111"/>
        <v>0</v>
      </c>
      <c r="H1152" s="460">
        <v>0</v>
      </c>
      <c r="I1152" s="460">
        <v>0</v>
      </c>
      <c r="J1152" s="460">
        <v>0</v>
      </c>
      <c r="K1152" s="460">
        <v>0</v>
      </c>
      <c r="L1152" s="460">
        <v>0</v>
      </c>
      <c r="M1152" s="445">
        <f t="shared" si="108"/>
        <v>0</v>
      </c>
      <c r="N1152" s="460">
        <v>0</v>
      </c>
      <c r="O1152" s="445">
        <f t="shared" si="112"/>
        <v>0</v>
      </c>
      <c r="P1152" s="444">
        <f t="shared" si="113"/>
        <v>0</v>
      </c>
      <c r="Q1152" s="463"/>
      <c r="R1152" s="453">
        <f t="shared" si="109"/>
        <v>0</v>
      </c>
    </row>
    <row r="1153" ht="30" hidden="1" customHeight="1" spans="1:18">
      <c r="A1153" s="426">
        <v>2140129</v>
      </c>
      <c r="B1153" s="427"/>
      <c r="C1153" s="427"/>
      <c r="D1153" s="427" t="s">
        <v>332</v>
      </c>
      <c r="E1153" s="429" t="s">
        <v>1150</v>
      </c>
      <c r="F1153" s="460">
        <f t="shared" si="110"/>
        <v>0</v>
      </c>
      <c r="G1153" s="430">
        <f t="shared" si="111"/>
        <v>0</v>
      </c>
      <c r="H1153" s="460">
        <v>0</v>
      </c>
      <c r="I1153" s="460">
        <v>0</v>
      </c>
      <c r="J1153" s="460">
        <v>0</v>
      </c>
      <c r="K1153" s="460">
        <v>0</v>
      </c>
      <c r="L1153" s="460">
        <v>0</v>
      </c>
      <c r="M1153" s="445">
        <f t="shared" si="108"/>
        <v>0</v>
      </c>
      <c r="N1153" s="460">
        <v>0</v>
      </c>
      <c r="O1153" s="445">
        <f t="shared" si="112"/>
        <v>0</v>
      </c>
      <c r="P1153" s="444">
        <f t="shared" si="113"/>
        <v>0</v>
      </c>
      <c r="Q1153" s="463"/>
      <c r="R1153" s="453">
        <f t="shared" si="109"/>
        <v>0</v>
      </c>
    </row>
    <row r="1154" ht="30" hidden="1" customHeight="1" spans="1:18">
      <c r="A1154" s="426">
        <v>2140130</v>
      </c>
      <c r="B1154" s="427"/>
      <c r="C1154" s="427"/>
      <c r="D1154" s="427" t="s">
        <v>1151</v>
      </c>
      <c r="E1154" s="429" t="s">
        <v>1152</v>
      </c>
      <c r="F1154" s="460">
        <f t="shared" si="110"/>
        <v>0</v>
      </c>
      <c r="G1154" s="430">
        <f t="shared" si="111"/>
        <v>0</v>
      </c>
      <c r="H1154" s="460">
        <v>0</v>
      </c>
      <c r="I1154" s="460">
        <v>0</v>
      </c>
      <c r="J1154" s="460">
        <v>0</v>
      </c>
      <c r="K1154" s="460">
        <v>0</v>
      </c>
      <c r="L1154" s="460">
        <v>0</v>
      </c>
      <c r="M1154" s="445">
        <f t="shared" si="108"/>
        <v>0</v>
      </c>
      <c r="N1154" s="460">
        <v>0</v>
      </c>
      <c r="O1154" s="445">
        <f t="shared" si="112"/>
        <v>0</v>
      </c>
      <c r="P1154" s="444">
        <f t="shared" si="113"/>
        <v>0</v>
      </c>
      <c r="Q1154" s="463"/>
      <c r="R1154" s="453">
        <f t="shared" si="109"/>
        <v>0</v>
      </c>
    </row>
    <row r="1155" ht="30" hidden="1" customHeight="1" spans="1:18">
      <c r="A1155" s="426">
        <v>2140131</v>
      </c>
      <c r="B1155" s="427"/>
      <c r="C1155" s="427"/>
      <c r="D1155" s="427" t="s">
        <v>337</v>
      </c>
      <c r="E1155" s="429" t="s">
        <v>1153</v>
      </c>
      <c r="F1155" s="460">
        <f t="shared" si="110"/>
        <v>0</v>
      </c>
      <c r="G1155" s="430">
        <f t="shared" si="111"/>
        <v>0</v>
      </c>
      <c r="H1155" s="460">
        <v>0</v>
      </c>
      <c r="I1155" s="460">
        <v>0</v>
      </c>
      <c r="J1155" s="460">
        <v>0</v>
      </c>
      <c r="K1155" s="460">
        <v>0</v>
      </c>
      <c r="L1155" s="460">
        <v>0</v>
      </c>
      <c r="M1155" s="445">
        <f t="shared" si="108"/>
        <v>0</v>
      </c>
      <c r="N1155" s="460">
        <v>0</v>
      </c>
      <c r="O1155" s="445">
        <f t="shared" si="112"/>
        <v>0</v>
      </c>
      <c r="P1155" s="444">
        <f t="shared" si="113"/>
        <v>0</v>
      </c>
      <c r="Q1155" s="463"/>
      <c r="R1155" s="453">
        <f t="shared" si="109"/>
        <v>0</v>
      </c>
    </row>
    <row r="1156" ht="30" hidden="1" customHeight="1" spans="1:18">
      <c r="A1156" s="426">
        <v>2140133</v>
      </c>
      <c r="B1156" s="427"/>
      <c r="C1156" s="427"/>
      <c r="D1156" s="427" t="s">
        <v>344</v>
      </c>
      <c r="E1156" s="429" t="s">
        <v>1154</v>
      </c>
      <c r="F1156" s="460">
        <f t="shared" si="110"/>
        <v>0</v>
      </c>
      <c r="G1156" s="430">
        <f t="shared" si="111"/>
        <v>0</v>
      </c>
      <c r="H1156" s="460">
        <v>0</v>
      </c>
      <c r="I1156" s="460">
        <v>0</v>
      </c>
      <c r="J1156" s="460">
        <v>0</v>
      </c>
      <c r="K1156" s="460">
        <v>0</v>
      </c>
      <c r="L1156" s="460">
        <v>0</v>
      </c>
      <c r="M1156" s="445">
        <f t="shared" si="108"/>
        <v>0</v>
      </c>
      <c r="N1156" s="460">
        <v>0</v>
      </c>
      <c r="O1156" s="445">
        <f t="shared" si="112"/>
        <v>0</v>
      </c>
      <c r="P1156" s="444">
        <f t="shared" si="113"/>
        <v>0</v>
      </c>
      <c r="Q1156" s="463"/>
      <c r="R1156" s="453">
        <f t="shared" si="109"/>
        <v>0</v>
      </c>
    </row>
    <row r="1157" ht="30" hidden="1" customHeight="1" spans="1:18">
      <c r="A1157" s="426">
        <v>2140136</v>
      </c>
      <c r="B1157" s="427"/>
      <c r="C1157" s="427"/>
      <c r="D1157" s="427" t="s">
        <v>353</v>
      </c>
      <c r="E1157" s="429" t="s">
        <v>1155</v>
      </c>
      <c r="F1157" s="460">
        <f t="shared" si="110"/>
        <v>0</v>
      </c>
      <c r="G1157" s="430">
        <f t="shared" si="111"/>
        <v>0</v>
      </c>
      <c r="H1157" s="460">
        <v>0</v>
      </c>
      <c r="I1157" s="460">
        <v>0</v>
      </c>
      <c r="J1157" s="460">
        <v>0</v>
      </c>
      <c r="K1157" s="460">
        <v>0</v>
      </c>
      <c r="L1157" s="460">
        <v>0</v>
      </c>
      <c r="M1157" s="445">
        <f t="shared" si="108"/>
        <v>0</v>
      </c>
      <c r="N1157" s="460">
        <v>0</v>
      </c>
      <c r="O1157" s="445">
        <f t="shared" si="112"/>
        <v>0</v>
      </c>
      <c r="P1157" s="444">
        <f t="shared" si="113"/>
        <v>0</v>
      </c>
      <c r="Q1157" s="463"/>
      <c r="R1157" s="453">
        <f t="shared" si="109"/>
        <v>0</v>
      </c>
    </row>
    <row r="1158" ht="30" hidden="1" customHeight="1" spans="1:18">
      <c r="A1158" s="426">
        <v>2140138</v>
      </c>
      <c r="B1158" s="427"/>
      <c r="C1158" s="427"/>
      <c r="D1158" s="427" t="s">
        <v>1156</v>
      </c>
      <c r="E1158" s="429" t="s">
        <v>1157</v>
      </c>
      <c r="F1158" s="460">
        <f t="shared" si="110"/>
        <v>0</v>
      </c>
      <c r="G1158" s="430">
        <f t="shared" si="111"/>
        <v>0</v>
      </c>
      <c r="H1158" s="460">
        <v>0</v>
      </c>
      <c r="I1158" s="460">
        <v>0</v>
      </c>
      <c r="J1158" s="460">
        <v>0</v>
      </c>
      <c r="K1158" s="460">
        <v>0</v>
      </c>
      <c r="L1158" s="460">
        <v>0</v>
      </c>
      <c r="M1158" s="445">
        <f t="shared" si="108"/>
        <v>0</v>
      </c>
      <c r="N1158" s="460">
        <v>0</v>
      </c>
      <c r="O1158" s="445">
        <f t="shared" si="112"/>
        <v>0</v>
      </c>
      <c r="P1158" s="444">
        <f t="shared" si="113"/>
        <v>0</v>
      </c>
      <c r="Q1158" s="463"/>
      <c r="R1158" s="453">
        <f t="shared" si="109"/>
        <v>0</v>
      </c>
    </row>
    <row r="1159" ht="30" customHeight="1" spans="1:18">
      <c r="A1159" s="426">
        <v>2140139</v>
      </c>
      <c r="B1159" s="427"/>
      <c r="C1159" s="427"/>
      <c r="D1159" s="427" t="s">
        <v>1158</v>
      </c>
      <c r="E1159" s="429" t="s">
        <v>1159</v>
      </c>
      <c r="F1159" s="460">
        <f t="shared" si="110"/>
        <v>207300</v>
      </c>
      <c r="G1159" s="430">
        <f t="shared" si="111"/>
        <v>207300</v>
      </c>
      <c r="H1159" s="460">
        <v>0</v>
      </c>
      <c r="I1159" s="460">
        <v>207300</v>
      </c>
      <c r="J1159" s="460">
        <v>0</v>
      </c>
      <c r="K1159" s="460">
        <v>0</v>
      </c>
      <c r="L1159" s="460">
        <v>207300</v>
      </c>
      <c r="M1159" s="445">
        <f t="shared" ref="M1159:M1222" si="114">IF(F1159=0,0,L1159/F1159)</f>
        <v>1</v>
      </c>
      <c r="N1159" s="460">
        <v>157637</v>
      </c>
      <c r="O1159" s="445">
        <f t="shared" si="112"/>
        <v>1.31504659439091</v>
      </c>
      <c r="P1159" s="444">
        <f t="shared" si="113"/>
        <v>49663</v>
      </c>
      <c r="Q1159" s="463"/>
      <c r="R1159" s="453">
        <f t="shared" si="109"/>
        <v>829202.315046594</v>
      </c>
    </row>
    <row r="1160" ht="30" customHeight="1" spans="1:18">
      <c r="A1160" s="426">
        <v>2140199</v>
      </c>
      <c r="B1160" s="427"/>
      <c r="C1160" s="427"/>
      <c r="D1160" s="427" t="s">
        <v>204</v>
      </c>
      <c r="E1160" s="429" t="s">
        <v>1160</v>
      </c>
      <c r="F1160" s="460">
        <f t="shared" si="110"/>
        <v>430903.18</v>
      </c>
      <c r="G1160" s="430">
        <f t="shared" si="111"/>
        <v>430903.18</v>
      </c>
      <c r="H1160" s="460">
        <v>359307.4</v>
      </c>
      <c r="I1160" s="460">
        <v>0</v>
      </c>
      <c r="J1160" s="460">
        <v>71595.78</v>
      </c>
      <c r="K1160" s="460">
        <v>0</v>
      </c>
      <c r="L1160" s="460">
        <v>511018</v>
      </c>
      <c r="M1160" s="445">
        <f t="shared" si="114"/>
        <v>1.18592301871618</v>
      </c>
      <c r="N1160" s="460">
        <v>535705</v>
      </c>
      <c r="O1160" s="445">
        <f t="shared" si="112"/>
        <v>0.953916801224555</v>
      </c>
      <c r="P1160" s="444">
        <f t="shared" si="113"/>
        <v>-24687</v>
      </c>
      <c r="Q1160" s="463"/>
      <c r="R1160" s="453">
        <f t="shared" ref="R1160:R1223" si="115">F1160+G1160+H1160+L1160+M1160+N1160+O1160+P1160</f>
        <v>2243151.89983982</v>
      </c>
    </row>
    <row r="1161" ht="30" customHeight="1" spans="1:18">
      <c r="A1161" s="426">
        <v>21402</v>
      </c>
      <c r="B1161" s="427" t="s">
        <v>111</v>
      </c>
      <c r="C1161" s="427" t="s">
        <v>186</v>
      </c>
      <c r="D1161" s="428"/>
      <c r="E1161" s="429" t="s">
        <v>1161</v>
      </c>
      <c r="F1161" s="460">
        <f t="shared" ref="F1161:F1224" si="116">G1161+K1161</f>
        <v>75483</v>
      </c>
      <c r="G1161" s="430">
        <f t="shared" ref="G1161:G1224" si="117">H1161+I1161+J1161</f>
        <v>75483</v>
      </c>
      <c r="H1161" s="460">
        <v>75483</v>
      </c>
      <c r="I1161" s="460">
        <v>0</v>
      </c>
      <c r="J1161" s="460">
        <v>0</v>
      </c>
      <c r="K1161" s="460">
        <v>0</v>
      </c>
      <c r="L1161" s="460">
        <v>3411</v>
      </c>
      <c r="M1161" s="445">
        <f t="shared" si="114"/>
        <v>0.0451889829498033</v>
      </c>
      <c r="N1161" s="460">
        <v>184470</v>
      </c>
      <c r="O1161" s="445">
        <f t="shared" si="112"/>
        <v>0.0184908115140673</v>
      </c>
      <c r="P1161" s="444">
        <f t="shared" si="113"/>
        <v>-181059</v>
      </c>
      <c r="Q1161" s="463"/>
      <c r="R1161" s="453">
        <f t="shared" si="115"/>
        <v>233271.063679794</v>
      </c>
    </row>
    <row r="1162" ht="30" hidden="1" customHeight="1" spans="1:18">
      <c r="A1162" s="426">
        <v>2140201</v>
      </c>
      <c r="B1162" s="427"/>
      <c r="C1162" s="427"/>
      <c r="D1162" s="427" t="s">
        <v>183</v>
      </c>
      <c r="E1162" s="429" t="s">
        <v>185</v>
      </c>
      <c r="F1162" s="460">
        <f t="shared" si="116"/>
        <v>0</v>
      </c>
      <c r="G1162" s="430">
        <f t="shared" si="117"/>
        <v>0</v>
      </c>
      <c r="H1162" s="460">
        <v>0</v>
      </c>
      <c r="I1162" s="460">
        <v>0</v>
      </c>
      <c r="J1162" s="460">
        <v>0</v>
      </c>
      <c r="K1162" s="460">
        <v>0</v>
      </c>
      <c r="L1162" s="460">
        <v>0</v>
      </c>
      <c r="M1162" s="445">
        <f t="shared" si="114"/>
        <v>0</v>
      </c>
      <c r="N1162" s="460">
        <v>0</v>
      </c>
      <c r="O1162" s="445">
        <f t="shared" si="112"/>
        <v>0</v>
      </c>
      <c r="P1162" s="444">
        <f t="shared" si="113"/>
        <v>0</v>
      </c>
      <c r="Q1162" s="463"/>
      <c r="R1162" s="453">
        <f t="shared" si="115"/>
        <v>0</v>
      </c>
    </row>
    <row r="1163" ht="30" hidden="1" customHeight="1" spans="1:18">
      <c r="A1163" s="426">
        <v>2140202</v>
      </c>
      <c r="B1163" s="427"/>
      <c r="C1163" s="427"/>
      <c r="D1163" s="427" t="s">
        <v>186</v>
      </c>
      <c r="E1163" s="429" t="s">
        <v>187</v>
      </c>
      <c r="F1163" s="460">
        <f t="shared" si="116"/>
        <v>0</v>
      </c>
      <c r="G1163" s="430">
        <f t="shared" si="117"/>
        <v>0</v>
      </c>
      <c r="H1163" s="460">
        <v>0</v>
      </c>
      <c r="I1163" s="460">
        <v>0</v>
      </c>
      <c r="J1163" s="460">
        <v>0</v>
      </c>
      <c r="K1163" s="460">
        <v>0</v>
      </c>
      <c r="L1163" s="460">
        <v>0</v>
      </c>
      <c r="M1163" s="445">
        <f t="shared" si="114"/>
        <v>0</v>
      </c>
      <c r="N1163" s="460">
        <v>0</v>
      </c>
      <c r="O1163" s="445">
        <f t="shared" si="112"/>
        <v>0</v>
      </c>
      <c r="P1163" s="444">
        <f t="shared" si="113"/>
        <v>0</v>
      </c>
      <c r="Q1163" s="463"/>
      <c r="R1163" s="453">
        <f t="shared" si="115"/>
        <v>0</v>
      </c>
    </row>
    <row r="1164" ht="30" hidden="1" customHeight="1" spans="1:18">
      <c r="A1164" s="426">
        <v>2140203</v>
      </c>
      <c r="B1164" s="427"/>
      <c r="C1164" s="427"/>
      <c r="D1164" s="427" t="s">
        <v>188</v>
      </c>
      <c r="E1164" s="429" t="s">
        <v>189</v>
      </c>
      <c r="F1164" s="460">
        <f t="shared" si="116"/>
        <v>0</v>
      </c>
      <c r="G1164" s="430">
        <f t="shared" si="117"/>
        <v>0</v>
      </c>
      <c r="H1164" s="460">
        <v>0</v>
      </c>
      <c r="I1164" s="460">
        <v>0</v>
      </c>
      <c r="J1164" s="460">
        <v>0</v>
      </c>
      <c r="K1164" s="460">
        <v>0</v>
      </c>
      <c r="L1164" s="460">
        <v>0</v>
      </c>
      <c r="M1164" s="445">
        <f t="shared" si="114"/>
        <v>0</v>
      </c>
      <c r="N1164" s="460">
        <v>0</v>
      </c>
      <c r="O1164" s="445">
        <f t="shared" si="112"/>
        <v>0</v>
      </c>
      <c r="P1164" s="444">
        <f t="shared" si="113"/>
        <v>0</v>
      </c>
      <c r="Q1164" s="463"/>
      <c r="R1164" s="453">
        <f t="shared" si="115"/>
        <v>0</v>
      </c>
    </row>
    <row r="1165" ht="30" hidden="1" customHeight="1" spans="1:18">
      <c r="A1165" s="426">
        <v>2140204</v>
      </c>
      <c r="B1165" s="427"/>
      <c r="C1165" s="427"/>
      <c r="D1165" s="427" t="s">
        <v>190</v>
      </c>
      <c r="E1165" s="429" t="s">
        <v>1162</v>
      </c>
      <c r="F1165" s="460">
        <f t="shared" si="116"/>
        <v>0</v>
      </c>
      <c r="G1165" s="430">
        <f t="shared" si="117"/>
        <v>0</v>
      </c>
      <c r="H1165" s="460">
        <v>0</v>
      </c>
      <c r="I1165" s="460">
        <v>0</v>
      </c>
      <c r="J1165" s="460">
        <v>0</v>
      </c>
      <c r="K1165" s="460">
        <v>0</v>
      </c>
      <c r="L1165" s="460">
        <v>0</v>
      </c>
      <c r="M1165" s="445">
        <f t="shared" si="114"/>
        <v>0</v>
      </c>
      <c r="N1165" s="460">
        <v>0</v>
      </c>
      <c r="O1165" s="445">
        <f t="shared" si="112"/>
        <v>0</v>
      </c>
      <c r="P1165" s="444">
        <f t="shared" si="113"/>
        <v>0</v>
      </c>
      <c r="Q1165" s="463"/>
      <c r="R1165" s="453">
        <f t="shared" si="115"/>
        <v>0</v>
      </c>
    </row>
    <row r="1166" ht="30" hidden="1" customHeight="1" spans="1:18">
      <c r="A1166" s="426">
        <v>2140205</v>
      </c>
      <c r="B1166" s="427"/>
      <c r="C1166" s="427"/>
      <c r="D1166" s="427" t="s">
        <v>192</v>
      </c>
      <c r="E1166" s="429" t="s">
        <v>1163</v>
      </c>
      <c r="F1166" s="460">
        <f t="shared" si="116"/>
        <v>0</v>
      </c>
      <c r="G1166" s="430">
        <f t="shared" si="117"/>
        <v>0</v>
      </c>
      <c r="H1166" s="460">
        <v>0</v>
      </c>
      <c r="I1166" s="460">
        <v>0</v>
      </c>
      <c r="J1166" s="460">
        <v>0</v>
      </c>
      <c r="K1166" s="460">
        <v>0</v>
      </c>
      <c r="L1166" s="460">
        <v>0</v>
      </c>
      <c r="M1166" s="445">
        <f t="shared" si="114"/>
        <v>0</v>
      </c>
      <c r="N1166" s="460">
        <v>0</v>
      </c>
      <c r="O1166" s="445">
        <f t="shared" si="112"/>
        <v>0</v>
      </c>
      <c r="P1166" s="444">
        <f t="shared" si="113"/>
        <v>0</v>
      </c>
      <c r="Q1166" s="463"/>
      <c r="R1166" s="453">
        <f t="shared" si="115"/>
        <v>0</v>
      </c>
    </row>
    <row r="1167" ht="30" customHeight="1" spans="1:18">
      <c r="A1167" s="426">
        <v>2140206</v>
      </c>
      <c r="B1167" s="427"/>
      <c r="C1167" s="427"/>
      <c r="D1167" s="427" t="s">
        <v>194</v>
      </c>
      <c r="E1167" s="429" t="s">
        <v>1164</v>
      </c>
      <c r="F1167" s="460">
        <f t="shared" si="116"/>
        <v>2500</v>
      </c>
      <c r="G1167" s="430">
        <f t="shared" si="117"/>
        <v>2500</v>
      </c>
      <c r="H1167" s="460">
        <v>2500</v>
      </c>
      <c r="I1167" s="460">
        <v>0</v>
      </c>
      <c r="J1167" s="460">
        <v>0</v>
      </c>
      <c r="K1167" s="460">
        <v>0</v>
      </c>
      <c r="L1167" s="460">
        <v>2955</v>
      </c>
      <c r="M1167" s="445">
        <f t="shared" si="114"/>
        <v>1.182</v>
      </c>
      <c r="N1167" s="460">
        <v>3132</v>
      </c>
      <c r="O1167" s="445">
        <f t="shared" si="112"/>
        <v>0.943486590038314</v>
      </c>
      <c r="P1167" s="444">
        <f t="shared" si="113"/>
        <v>-177</v>
      </c>
      <c r="Q1167" s="463"/>
      <c r="R1167" s="453">
        <f t="shared" si="115"/>
        <v>13412.12548659</v>
      </c>
    </row>
    <row r="1168" ht="30" hidden="1" customHeight="1" spans="1:18">
      <c r="A1168" s="426">
        <v>2140207</v>
      </c>
      <c r="B1168" s="427"/>
      <c r="C1168" s="427"/>
      <c r="D1168" s="427" t="s">
        <v>196</v>
      </c>
      <c r="E1168" s="429" t="s">
        <v>1165</v>
      </c>
      <c r="F1168" s="460">
        <f t="shared" si="116"/>
        <v>0</v>
      </c>
      <c r="G1168" s="430">
        <f t="shared" si="117"/>
        <v>0</v>
      </c>
      <c r="H1168" s="460">
        <v>0</v>
      </c>
      <c r="I1168" s="460">
        <v>0</v>
      </c>
      <c r="J1168" s="460">
        <v>0</v>
      </c>
      <c r="K1168" s="460">
        <v>0</v>
      </c>
      <c r="L1168" s="460">
        <v>0</v>
      </c>
      <c r="M1168" s="445">
        <f t="shared" si="114"/>
        <v>0</v>
      </c>
      <c r="N1168" s="460">
        <v>0</v>
      </c>
      <c r="O1168" s="445">
        <f t="shared" si="112"/>
        <v>0</v>
      </c>
      <c r="P1168" s="444">
        <f t="shared" si="113"/>
        <v>0</v>
      </c>
      <c r="Q1168" s="463"/>
      <c r="R1168" s="453">
        <f t="shared" si="115"/>
        <v>0</v>
      </c>
    </row>
    <row r="1169" ht="30" hidden="1" customHeight="1" spans="1:18">
      <c r="A1169" s="426">
        <v>2140208</v>
      </c>
      <c r="B1169" s="427"/>
      <c r="C1169" s="427"/>
      <c r="D1169" s="427" t="s">
        <v>198</v>
      </c>
      <c r="E1169" s="429" t="s">
        <v>1166</v>
      </c>
      <c r="F1169" s="460">
        <f t="shared" si="116"/>
        <v>0</v>
      </c>
      <c r="G1169" s="430">
        <f t="shared" si="117"/>
        <v>0</v>
      </c>
      <c r="H1169" s="460">
        <v>0</v>
      </c>
      <c r="I1169" s="460">
        <v>0</v>
      </c>
      <c r="J1169" s="460">
        <v>0</v>
      </c>
      <c r="K1169" s="460">
        <v>0</v>
      </c>
      <c r="L1169" s="460">
        <v>0</v>
      </c>
      <c r="M1169" s="445">
        <f t="shared" si="114"/>
        <v>0</v>
      </c>
      <c r="N1169" s="460">
        <v>0</v>
      </c>
      <c r="O1169" s="445">
        <f t="shared" ref="O1169:O1232" si="118">IF(N1169=0,0,L1169/N1169)</f>
        <v>0</v>
      </c>
      <c r="P1169" s="444">
        <f t="shared" ref="P1169:P1232" si="119">L1169-N1169</f>
        <v>0</v>
      </c>
      <c r="Q1169" s="463"/>
      <c r="R1169" s="453">
        <f t="shared" si="115"/>
        <v>0</v>
      </c>
    </row>
    <row r="1170" ht="30" customHeight="1" spans="1:18">
      <c r="A1170" s="426">
        <v>2140299</v>
      </c>
      <c r="B1170" s="427"/>
      <c r="C1170" s="427"/>
      <c r="D1170" s="427" t="s">
        <v>204</v>
      </c>
      <c r="E1170" s="429" t="s">
        <v>1167</v>
      </c>
      <c r="F1170" s="460">
        <f t="shared" si="116"/>
        <v>72983</v>
      </c>
      <c r="G1170" s="430">
        <f t="shared" si="117"/>
        <v>72983</v>
      </c>
      <c r="H1170" s="460">
        <v>72983</v>
      </c>
      <c r="I1170" s="460">
        <v>0</v>
      </c>
      <c r="J1170" s="460">
        <v>0</v>
      </c>
      <c r="K1170" s="460">
        <v>0</v>
      </c>
      <c r="L1170" s="460">
        <v>456</v>
      </c>
      <c r="M1170" s="445">
        <f t="shared" si="114"/>
        <v>0.00624803036323527</v>
      </c>
      <c r="N1170" s="460">
        <v>181338</v>
      </c>
      <c r="O1170" s="445">
        <f t="shared" si="118"/>
        <v>0.0025146411673229</v>
      </c>
      <c r="P1170" s="444">
        <f t="shared" si="119"/>
        <v>-180882</v>
      </c>
      <c r="Q1170" s="463"/>
      <c r="R1170" s="453">
        <f t="shared" si="115"/>
        <v>219861.008762671</v>
      </c>
    </row>
    <row r="1171" ht="30" hidden="1" customHeight="1" spans="1:18">
      <c r="A1171" s="426">
        <v>21403</v>
      </c>
      <c r="B1171" s="427" t="s">
        <v>111</v>
      </c>
      <c r="C1171" s="427" t="s">
        <v>188</v>
      </c>
      <c r="D1171" s="428"/>
      <c r="E1171" s="429" t="s">
        <v>1168</v>
      </c>
      <c r="F1171" s="460">
        <f t="shared" si="116"/>
        <v>0</v>
      </c>
      <c r="G1171" s="430">
        <f t="shared" si="117"/>
        <v>0</v>
      </c>
      <c r="H1171" s="460">
        <v>0</v>
      </c>
      <c r="I1171" s="460">
        <v>0</v>
      </c>
      <c r="J1171" s="460">
        <v>0</v>
      </c>
      <c r="K1171" s="460">
        <v>0</v>
      </c>
      <c r="L1171" s="460">
        <v>0</v>
      </c>
      <c r="M1171" s="445">
        <f t="shared" si="114"/>
        <v>0</v>
      </c>
      <c r="N1171" s="460">
        <v>30000</v>
      </c>
      <c r="O1171" s="445">
        <f t="shared" si="118"/>
        <v>0</v>
      </c>
      <c r="P1171" s="444">
        <f t="shared" si="119"/>
        <v>-30000</v>
      </c>
      <c r="Q1171" s="463"/>
      <c r="R1171" s="453">
        <f t="shared" si="115"/>
        <v>0</v>
      </c>
    </row>
    <row r="1172" ht="30" hidden="1" customHeight="1" spans="1:18">
      <c r="A1172" s="426">
        <v>2140301</v>
      </c>
      <c r="B1172" s="427"/>
      <c r="C1172" s="427"/>
      <c r="D1172" s="427" t="s">
        <v>183</v>
      </c>
      <c r="E1172" s="429" t="s">
        <v>185</v>
      </c>
      <c r="F1172" s="460">
        <f t="shared" si="116"/>
        <v>0</v>
      </c>
      <c r="G1172" s="430">
        <f t="shared" si="117"/>
        <v>0</v>
      </c>
      <c r="H1172" s="460">
        <v>0</v>
      </c>
      <c r="I1172" s="460">
        <v>0</v>
      </c>
      <c r="J1172" s="460">
        <v>0</v>
      </c>
      <c r="K1172" s="460">
        <v>0</v>
      </c>
      <c r="L1172" s="460">
        <v>0</v>
      </c>
      <c r="M1172" s="445">
        <f t="shared" si="114"/>
        <v>0</v>
      </c>
      <c r="N1172" s="460">
        <v>0</v>
      </c>
      <c r="O1172" s="445">
        <f t="shared" si="118"/>
        <v>0</v>
      </c>
      <c r="P1172" s="444">
        <f t="shared" si="119"/>
        <v>0</v>
      </c>
      <c r="Q1172" s="463"/>
      <c r="R1172" s="453">
        <f t="shared" si="115"/>
        <v>0</v>
      </c>
    </row>
    <row r="1173" ht="30" hidden="1" customHeight="1" spans="1:18">
      <c r="A1173" s="426">
        <v>2140302</v>
      </c>
      <c r="B1173" s="427"/>
      <c r="C1173" s="427"/>
      <c r="D1173" s="427" t="s">
        <v>186</v>
      </c>
      <c r="E1173" s="429" t="s">
        <v>187</v>
      </c>
      <c r="F1173" s="460">
        <f t="shared" si="116"/>
        <v>0</v>
      </c>
      <c r="G1173" s="430">
        <f t="shared" si="117"/>
        <v>0</v>
      </c>
      <c r="H1173" s="460">
        <v>0</v>
      </c>
      <c r="I1173" s="460">
        <v>0</v>
      </c>
      <c r="J1173" s="460">
        <v>0</v>
      </c>
      <c r="K1173" s="460">
        <v>0</v>
      </c>
      <c r="L1173" s="460">
        <v>0</v>
      </c>
      <c r="M1173" s="445">
        <f t="shared" si="114"/>
        <v>0</v>
      </c>
      <c r="N1173" s="460">
        <v>0</v>
      </c>
      <c r="O1173" s="445">
        <f t="shared" si="118"/>
        <v>0</v>
      </c>
      <c r="P1173" s="444">
        <f t="shared" si="119"/>
        <v>0</v>
      </c>
      <c r="Q1173" s="463"/>
      <c r="R1173" s="453">
        <f t="shared" si="115"/>
        <v>0</v>
      </c>
    </row>
    <row r="1174" ht="30" hidden="1" customHeight="1" spans="1:18">
      <c r="A1174" s="426">
        <v>2140303</v>
      </c>
      <c r="B1174" s="427"/>
      <c r="C1174" s="427"/>
      <c r="D1174" s="427" t="s">
        <v>188</v>
      </c>
      <c r="E1174" s="429" t="s">
        <v>189</v>
      </c>
      <c r="F1174" s="460">
        <f t="shared" si="116"/>
        <v>0</v>
      </c>
      <c r="G1174" s="430">
        <f t="shared" si="117"/>
        <v>0</v>
      </c>
      <c r="H1174" s="460">
        <v>0</v>
      </c>
      <c r="I1174" s="460">
        <v>0</v>
      </c>
      <c r="J1174" s="460">
        <v>0</v>
      </c>
      <c r="K1174" s="460">
        <v>0</v>
      </c>
      <c r="L1174" s="460">
        <v>0</v>
      </c>
      <c r="M1174" s="445">
        <f t="shared" si="114"/>
        <v>0</v>
      </c>
      <c r="N1174" s="460">
        <v>0</v>
      </c>
      <c r="O1174" s="445">
        <f t="shared" si="118"/>
        <v>0</v>
      </c>
      <c r="P1174" s="444">
        <f t="shared" si="119"/>
        <v>0</v>
      </c>
      <c r="Q1174" s="463"/>
      <c r="R1174" s="453">
        <f t="shared" si="115"/>
        <v>0</v>
      </c>
    </row>
    <row r="1175" ht="30" hidden="1" customHeight="1" spans="1:18">
      <c r="A1175" s="426">
        <v>2140304</v>
      </c>
      <c r="B1175" s="427"/>
      <c r="C1175" s="427"/>
      <c r="D1175" s="427" t="s">
        <v>190</v>
      </c>
      <c r="E1175" s="429" t="s">
        <v>1169</v>
      </c>
      <c r="F1175" s="460">
        <f t="shared" si="116"/>
        <v>0</v>
      </c>
      <c r="G1175" s="430">
        <f t="shared" si="117"/>
        <v>0</v>
      </c>
      <c r="H1175" s="460">
        <v>0</v>
      </c>
      <c r="I1175" s="460">
        <v>0</v>
      </c>
      <c r="J1175" s="460">
        <v>0</v>
      </c>
      <c r="K1175" s="460">
        <v>0</v>
      </c>
      <c r="L1175" s="460">
        <v>0</v>
      </c>
      <c r="M1175" s="445">
        <f t="shared" si="114"/>
        <v>0</v>
      </c>
      <c r="N1175" s="460">
        <v>30000</v>
      </c>
      <c r="O1175" s="445">
        <f t="shared" si="118"/>
        <v>0</v>
      </c>
      <c r="P1175" s="444">
        <f t="shared" si="119"/>
        <v>-30000</v>
      </c>
      <c r="Q1175" s="463"/>
      <c r="R1175" s="453">
        <f t="shared" si="115"/>
        <v>0</v>
      </c>
    </row>
    <row r="1176" ht="30" hidden="1" customHeight="1" spans="1:18">
      <c r="A1176" s="426">
        <v>2140305</v>
      </c>
      <c r="B1176" s="427"/>
      <c r="C1176" s="427"/>
      <c r="D1176" s="427" t="s">
        <v>192</v>
      </c>
      <c r="E1176" s="429" t="s">
        <v>1170</v>
      </c>
      <c r="F1176" s="460">
        <f t="shared" si="116"/>
        <v>0</v>
      </c>
      <c r="G1176" s="430">
        <f t="shared" si="117"/>
        <v>0</v>
      </c>
      <c r="H1176" s="460">
        <v>0</v>
      </c>
      <c r="I1176" s="460">
        <v>0</v>
      </c>
      <c r="J1176" s="460">
        <v>0</v>
      </c>
      <c r="K1176" s="460">
        <v>0</v>
      </c>
      <c r="L1176" s="460">
        <v>0</v>
      </c>
      <c r="M1176" s="445">
        <f t="shared" si="114"/>
        <v>0</v>
      </c>
      <c r="N1176" s="460">
        <v>0</v>
      </c>
      <c r="O1176" s="445">
        <f t="shared" si="118"/>
        <v>0</v>
      </c>
      <c r="P1176" s="444">
        <f t="shared" si="119"/>
        <v>0</v>
      </c>
      <c r="Q1176" s="463"/>
      <c r="R1176" s="453">
        <f t="shared" si="115"/>
        <v>0</v>
      </c>
    </row>
    <row r="1177" ht="30" hidden="1" customHeight="1" spans="1:18">
      <c r="A1177" s="426">
        <v>2140306</v>
      </c>
      <c r="B1177" s="427"/>
      <c r="C1177" s="427"/>
      <c r="D1177" s="427" t="s">
        <v>194</v>
      </c>
      <c r="E1177" s="429" t="s">
        <v>1171</v>
      </c>
      <c r="F1177" s="460">
        <f t="shared" si="116"/>
        <v>0</v>
      </c>
      <c r="G1177" s="430">
        <f t="shared" si="117"/>
        <v>0</v>
      </c>
      <c r="H1177" s="460">
        <v>0</v>
      </c>
      <c r="I1177" s="460">
        <v>0</v>
      </c>
      <c r="J1177" s="460">
        <v>0</v>
      </c>
      <c r="K1177" s="460">
        <v>0</v>
      </c>
      <c r="L1177" s="460">
        <v>0</v>
      </c>
      <c r="M1177" s="445">
        <f t="shared" si="114"/>
        <v>0</v>
      </c>
      <c r="N1177" s="460">
        <v>0</v>
      </c>
      <c r="O1177" s="445">
        <f t="shared" si="118"/>
        <v>0</v>
      </c>
      <c r="P1177" s="444">
        <f t="shared" si="119"/>
        <v>0</v>
      </c>
      <c r="Q1177" s="463"/>
      <c r="R1177" s="453">
        <f t="shared" si="115"/>
        <v>0</v>
      </c>
    </row>
    <row r="1178" ht="30" hidden="1" customHeight="1" spans="1:18">
      <c r="A1178" s="426">
        <v>2140307</v>
      </c>
      <c r="B1178" s="427"/>
      <c r="C1178" s="427"/>
      <c r="D1178" s="427" t="s">
        <v>196</v>
      </c>
      <c r="E1178" s="429" t="s">
        <v>1172</v>
      </c>
      <c r="F1178" s="460">
        <f t="shared" si="116"/>
        <v>0</v>
      </c>
      <c r="G1178" s="430">
        <f t="shared" si="117"/>
        <v>0</v>
      </c>
      <c r="H1178" s="460">
        <v>0</v>
      </c>
      <c r="I1178" s="460">
        <v>0</v>
      </c>
      <c r="J1178" s="460">
        <v>0</v>
      </c>
      <c r="K1178" s="460">
        <v>0</v>
      </c>
      <c r="L1178" s="460">
        <v>0</v>
      </c>
      <c r="M1178" s="445">
        <f t="shared" si="114"/>
        <v>0</v>
      </c>
      <c r="N1178" s="460">
        <v>0</v>
      </c>
      <c r="O1178" s="445">
        <f t="shared" si="118"/>
        <v>0</v>
      </c>
      <c r="P1178" s="444">
        <f t="shared" si="119"/>
        <v>0</v>
      </c>
      <c r="Q1178" s="463"/>
      <c r="R1178" s="453">
        <f t="shared" si="115"/>
        <v>0</v>
      </c>
    </row>
    <row r="1179" ht="30" hidden="1" customHeight="1" spans="1:18">
      <c r="A1179" s="426">
        <v>2140308</v>
      </c>
      <c r="B1179" s="427"/>
      <c r="C1179" s="427"/>
      <c r="D1179" s="427" t="s">
        <v>198</v>
      </c>
      <c r="E1179" s="429" t="s">
        <v>1173</v>
      </c>
      <c r="F1179" s="460">
        <f t="shared" si="116"/>
        <v>0</v>
      </c>
      <c r="G1179" s="430">
        <f t="shared" si="117"/>
        <v>0</v>
      </c>
      <c r="H1179" s="460">
        <v>0</v>
      </c>
      <c r="I1179" s="460">
        <v>0</v>
      </c>
      <c r="J1179" s="460">
        <v>0</v>
      </c>
      <c r="K1179" s="460">
        <v>0</v>
      </c>
      <c r="L1179" s="460">
        <v>0</v>
      </c>
      <c r="M1179" s="445">
        <f t="shared" si="114"/>
        <v>0</v>
      </c>
      <c r="N1179" s="460">
        <v>0</v>
      </c>
      <c r="O1179" s="445">
        <f t="shared" si="118"/>
        <v>0</v>
      </c>
      <c r="P1179" s="444">
        <f t="shared" si="119"/>
        <v>0</v>
      </c>
      <c r="Q1179" s="463"/>
      <c r="R1179" s="453">
        <f t="shared" si="115"/>
        <v>0</v>
      </c>
    </row>
    <row r="1180" ht="30" hidden="1" customHeight="1" spans="1:18">
      <c r="A1180" s="426">
        <v>2140399</v>
      </c>
      <c r="B1180" s="427"/>
      <c r="C1180" s="427"/>
      <c r="D1180" s="427" t="s">
        <v>204</v>
      </c>
      <c r="E1180" s="429" t="s">
        <v>1174</v>
      </c>
      <c r="F1180" s="460">
        <f t="shared" si="116"/>
        <v>0</v>
      </c>
      <c r="G1180" s="430">
        <f t="shared" si="117"/>
        <v>0</v>
      </c>
      <c r="H1180" s="460">
        <v>0</v>
      </c>
      <c r="I1180" s="460">
        <v>0</v>
      </c>
      <c r="J1180" s="460">
        <v>0</v>
      </c>
      <c r="K1180" s="460">
        <v>0</v>
      </c>
      <c r="L1180" s="460">
        <v>0</v>
      </c>
      <c r="M1180" s="445">
        <f t="shared" si="114"/>
        <v>0</v>
      </c>
      <c r="N1180" s="460">
        <v>0</v>
      </c>
      <c r="O1180" s="445">
        <f t="shared" si="118"/>
        <v>0</v>
      </c>
      <c r="P1180" s="444">
        <f t="shared" si="119"/>
        <v>0</v>
      </c>
      <c r="Q1180" s="463"/>
      <c r="R1180" s="453">
        <f t="shared" si="115"/>
        <v>0</v>
      </c>
    </row>
    <row r="1181" ht="30" customHeight="1" spans="1:18">
      <c r="A1181" s="426">
        <v>21404</v>
      </c>
      <c r="B1181" s="427" t="s">
        <v>111</v>
      </c>
      <c r="C1181" s="427" t="s">
        <v>190</v>
      </c>
      <c r="D1181" s="428"/>
      <c r="E1181" s="429" t="s">
        <v>1175</v>
      </c>
      <c r="F1181" s="460">
        <f t="shared" si="116"/>
        <v>0</v>
      </c>
      <c r="G1181" s="430">
        <f t="shared" si="117"/>
        <v>0</v>
      </c>
      <c r="H1181" s="460">
        <v>0</v>
      </c>
      <c r="I1181" s="460">
        <v>0</v>
      </c>
      <c r="J1181" s="460">
        <v>0</v>
      </c>
      <c r="K1181" s="460">
        <v>0</v>
      </c>
      <c r="L1181" s="460">
        <v>73</v>
      </c>
      <c r="M1181" s="445">
        <f t="shared" si="114"/>
        <v>0</v>
      </c>
      <c r="N1181" s="460">
        <v>61</v>
      </c>
      <c r="O1181" s="445">
        <f t="shared" si="118"/>
        <v>1.19672131147541</v>
      </c>
      <c r="P1181" s="444">
        <f t="shared" si="119"/>
        <v>12</v>
      </c>
      <c r="Q1181" s="463"/>
      <c r="R1181" s="453">
        <f t="shared" si="115"/>
        <v>147.196721311475</v>
      </c>
    </row>
    <row r="1182" ht="30" hidden="1" customHeight="1" spans="1:18">
      <c r="A1182" s="426">
        <v>2140401</v>
      </c>
      <c r="B1182" s="427"/>
      <c r="C1182" s="427"/>
      <c r="D1182" s="427" t="s">
        <v>183</v>
      </c>
      <c r="E1182" s="429" t="s">
        <v>1176</v>
      </c>
      <c r="F1182" s="460">
        <f t="shared" si="116"/>
        <v>0</v>
      </c>
      <c r="G1182" s="430">
        <f t="shared" si="117"/>
        <v>0</v>
      </c>
      <c r="H1182" s="460">
        <v>0</v>
      </c>
      <c r="I1182" s="460">
        <v>0</v>
      </c>
      <c r="J1182" s="460">
        <v>0</v>
      </c>
      <c r="K1182" s="460">
        <v>0</v>
      </c>
      <c r="L1182" s="460">
        <v>0</v>
      </c>
      <c r="M1182" s="445">
        <f t="shared" si="114"/>
        <v>0</v>
      </c>
      <c r="N1182" s="460">
        <v>0</v>
      </c>
      <c r="O1182" s="445">
        <f t="shared" si="118"/>
        <v>0</v>
      </c>
      <c r="P1182" s="444">
        <f t="shared" si="119"/>
        <v>0</v>
      </c>
      <c r="Q1182" s="463"/>
      <c r="R1182" s="453">
        <f t="shared" si="115"/>
        <v>0</v>
      </c>
    </row>
    <row r="1183" ht="30" hidden="1" customHeight="1" spans="1:18">
      <c r="A1183" s="426">
        <v>2140402</v>
      </c>
      <c r="B1183" s="427"/>
      <c r="C1183" s="427"/>
      <c r="D1183" s="427" t="s">
        <v>186</v>
      </c>
      <c r="E1183" s="429" t="s">
        <v>1177</v>
      </c>
      <c r="F1183" s="460">
        <f t="shared" si="116"/>
        <v>0</v>
      </c>
      <c r="G1183" s="430">
        <f t="shared" si="117"/>
        <v>0</v>
      </c>
      <c r="H1183" s="460">
        <v>0</v>
      </c>
      <c r="I1183" s="460">
        <v>0</v>
      </c>
      <c r="J1183" s="460">
        <v>0</v>
      </c>
      <c r="K1183" s="460">
        <v>0</v>
      </c>
      <c r="L1183" s="460">
        <v>0</v>
      </c>
      <c r="M1183" s="445">
        <f t="shared" si="114"/>
        <v>0</v>
      </c>
      <c r="N1183" s="460">
        <v>60</v>
      </c>
      <c r="O1183" s="445">
        <f t="shared" si="118"/>
        <v>0</v>
      </c>
      <c r="P1183" s="444">
        <f t="shared" si="119"/>
        <v>-60</v>
      </c>
      <c r="Q1183" s="463"/>
      <c r="R1183" s="453">
        <f t="shared" si="115"/>
        <v>0</v>
      </c>
    </row>
    <row r="1184" ht="30" hidden="1" customHeight="1" spans="1:18">
      <c r="A1184" s="426">
        <v>2140403</v>
      </c>
      <c r="B1184" s="427"/>
      <c r="C1184" s="427"/>
      <c r="D1184" s="427" t="s">
        <v>188</v>
      </c>
      <c r="E1184" s="429" t="s">
        <v>1178</v>
      </c>
      <c r="F1184" s="460">
        <f t="shared" si="116"/>
        <v>0</v>
      </c>
      <c r="G1184" s="430">
        <f t="shared" si="117"/>
        <v>0</v>
      </c>
      <c r="H1184" s="460">
        <v>0</v>
      </c>
      <c r="I1184" s="460">
        <v>0</v>
      </c>
      <c r="J1184" s="460">
        <v>0</v>
      </c>
      <c r="K1184" s="460">
        <v>0</v>
      </c>
      <c r="L1184" s="460">
        <v>0</v>
      </c>
      <c r="M1184" s="445">
        <f t="shared" si="114"/>
        <v>0</v>
      </c>
      <c r="N1184" s="460">
        <v>0</v>
      </c>
      <c r="O1184" s="445">
        <f t="shared" si="118"/>
        <v>0</v>
      </c>
      <c r="P1184" s="444">
        <f t="shared" si="119"/>
        <v>0</v>
      </c>
      <c r="Q1184" s="463"/>
      <c r="R1184" s="453">
        <f t="shared" si="115"/>
        <v>0</v>
      </c>
    </row>
    <row r="1185" ht="30" customHeight="1" spans="1:18">
      <c r="A1185" s="426">
        <v>2140499</v>
      </c>
      <c r="B1185" s="427"/>
      <c r="C1185" s="427"/>
      <c r="D1185" s="427" t="s">
        <v>204</v>
      </c>
      <c r="E1185" s="429" t="s">
        <v>1179</v>
      </c>
      <c r="F1185" s="460">
        <f t="shared" si="116"/>
        <v>0</v>
      </c>
      <c r="G1185" s="430">
        <f t="shared" si="117"/>
        <v>0</v>
      </c>
      <c r="H1185" s="460">
        <v>0</v>
      </c>
      <c r="I1185" s="460">
        <v>0</v>
      </c>
      <c r="J1185" s="460">
        <v>0</v>
      </c>
      <c r="K1185" s="460">
        <v>0</v>
      </c>
      <c r="L1185" s="460">
        <v>73</v>
      </c>
      <c r="M1185" s="445">
        <f t="shared" si="114"/>
        <v>0</v>
      </c>
      <c r="N1185" s="460">
        <v>1</v>
      </c>
      <c r="O1185" s="445">
        <f t="shared" si="118"/>
        <v>73</v>
      </c>
      <c r="P1185" s="444">
        <f t="shared" si="119"/>
        <v>72</v>
      </c>
      <c r="Q1185" s="463"/>
      <c r="R1185" s="453">
        <f t="shared" si="115"/>
        <v>219</v>
      </c>
    </row>
    <row r="1186" ht="30" customHeight="1" spans="1:18">
      <c r="A1186" s="426">
        <v>21405</v>
      </c>
      <c r="B1186" s="427" t="s">
        <v>111</v>
      </c>
      <c r="C1186" s="427" t="s">
        <v>192</v>
      </c>
      <c r="D1186" s="428"/>
      <c r="E1186" s="429" t="s">
        <v>1180</v>
      </c>
      <c r="F1186" s="460">
        <f t="shared" si="116"/>
        <v>25</v>
      </c>
      <c r="G1186" s="430">
        <f t="shared" si="117"/>
        <v>25</v>
      </c>
      <c r="H1186" s="460">
        <v>25</v>
      </c>
      <c r="I1186" s="460">
        <v>0</v>
      </c>
      <c r="J1186" s="460">
        <v>0</v>
      </c>
      <c r="K1186" s="460">
        <v>0</v>
      </c>
      <c r="L1186" s="460">
        <v>25</v>
      </c>
      <c r="M1186" s="445">
        <f t="shared" si="114"/>
        <v>1</v>
      </c>
      <c r="N1186" s="460">
        <v>0</v>
      </c>
      <c r="O1186" s="445">
        <f t="shared" si="118"/>
        <v>0</v>
      </c>
      <c r="P1186" s="444">
        <f t="shared" si="119"/>
        <v>25</v>
      </c>
      <c r="Q1186" s="463"/>
      <c r="R1186" s="453">
        <f t="shared" si="115"/>
        <v>126</v>
      </c>
    </row>
    <row r="1187" ht="30" hidden="1" customHeight="1" spans="1:18">
      <c r="A1187" s="426">
        <v>2140501</v>
      </c>
      <c r="B1187" s="427"/>
      <c r="C1187" s="427"/>
      <c r="D1187" s="427" t="s">
        <v>183</v>
      </c>
      <c r="E1187" s="429" t="s">
        <v>185</v>
      </c>
      <c r="F1187" s="460">
        <f t="shared" si="116"/>
        <v>0</v>
      </c>
      <c r="G1187" s="430">
        <f t="shared" si="117"/>
        <v>0</v>
      </c>
      <c r="H1187" s="460">
        <v>0</v>
      </c>
      <c r="I1187" s="460">
        <v>0</v>
      </c>
      <c r="J1187" s="460">
        <v>0</v>
      </c>
      <c r="K1187" s="460">
        <v>0</v>
      </c>
      <c r="L1187" s="460">
        <v>0</v>
      </c>
      <c r="M1187" s="445">
        <f t="shared" si="114"/>
        <v>0</v>
      </c>
      <c r="N1187" s="460">
        <v>0</v>
      </c>
      <c r="O1187" s="445">
        <f t="shared" si="118"/>
        <v>0</v>
      </c>
      <c r="P1187" s="444">
        <f t="shared" si="119"/>
        <v>0</v>
      </c>
      <c r="Q1187" s="463"/>
      <c r="R1187" s="453">
        <f t="shared" si="115"/>
        <v>0</v>
      </c>
    </row>
    <row r="1188" ht="30" hidden="1" customHeight="1" spans="1:18">
      <c r="A1188" s="426">
        <v>2140502</v>
      </c>
      <c r="B1188" s="427"/>
      <c r="C1188" s="427"/>
      <c r="D1188" s="427" t="s">
        <v>186</v>
      </c>
      <c r="E1188" s="429" t="s">
        <v>187</v>
      </c>
      <c r="F1188" s="460">
        <f t="shared" si="116"/>
        <v>0</v>
      </c>
      <c r="G1188" s="430">
        <f t="shared" si="117"/>
        <v>0</v>
      </c>
      <c r="H1188" s="460">
        <v>0</v>
      </c>
      <c r="I1188" s="460">
        <v>0</v>
      </c>
      <c r="J1188" s="460">
        <v>0</v>
      </c>
      <c r="K1188" s="460">
        <v>0</v>
      </c>
      <c r="L1188" s="460">
        <v>0</v>
      </c>
      <c r="M1188" s="445">
        <f t="shared" si="114"/>
        <v>0</v>
      </c>
      <c r="N1188" s="460">
        <v>0</v>
      </c>
      <c r="O1188" s="445">
        <f t="shared" si="118"/>
        <v>0</v>
      </c>
      <c r="P1188" s="444">
        <f t="shared" si="119"/>
        <v>0</v>
      </c>
      <c r="Q1188" s="463"/>
      <c r="R1188" s="453">
        <f t="shared" si="115"/>
        <v>0</v>
      </c>
    </row>
    <row r="1189" ht="30" hidden="1" customHeight="1" spans="1:18">
      <c r="A1189" s="426">
        <v>2140503</v>
      </c>
      <c r="B1189" s="427"/>
      <c r="C1189" s="427"/>
      <c r="D1189" s="427" t="s">
        <v>188</v>
      </c>
      <c r="E1189" s="429" t="s">
        <v>189</v>
      </c>
      <c r="F1189" s="460">
        <f t="shared" si="116"/>
        <v>0</v>
      </c>
      <c r="G1189" s="430">
        <f t="shared" si="117"/>
        <v>0</v>
      </c>
      <c r="H1189" s="460">
        <v>0</v>
      </c>
      <c r="I1189" s="460">
        <v>0</v>
      </c>
      <c r="J1189" s="460">
        <v>0</v>
      </c>
      <c r="K1189" s="460">
        <v>0</v>
      </c>
      <c r="L1189" s="460">
        <v>0</v>
      </c>
      <c r="M1189" s="445">
        <f t="shared" si="114"/>
        <v>0</v>
      </c>
      <c r="N1189" s="460">
        <v>0</v>
      </c>
      <c r="O1189" s="445">
        <f t="shared" si="118"/>
        <v>0</v>
      </c>
      <c r="P1189" s="444">
        <f t="shared" si="119"/>
        <v>0</v>
      </c>
      <c r="Q1189" s="463"/>
      <c r="R1189" s="453">
        <f t="shared" si="115"/>
        <v>0</v>
      </c>
    </row>
    <row r="1190" ht="30" hidden="1" customHeight="1" spans="1:18">
      <c r="A1190" s="426">
        <v>2140504</v>
      </c>
      <c r="B1190" s="427"/>
      <c r="C1190" s="427"/>
      <c r="D1190" s="427" t="s">
        <v>190</v>
      </c>
      <c r="E1190" s="429" t="s">
        <v>1166</v>
      </c>
      <c r="F1190" s="460">
        <f t="shared" si="116"/>
        <v>0</v>
      </c>
      <c r="G1190" s="430">
        <f t="shared" si="117"/>
        <v>0</v>
      </c>
      <c r="H1190" s="460">
        <v>0</v>
      </c>
      <c r="I1190" s="460">
        <v>0</v>
      </c>
      <c r="J1190" s="460">
        <v>0</v>
      </c>
      <c r="K1190" s="460">
        <v>0</v>
      </c>
      <c r="L1190" s="460">
        <v>0</v>
      </c>
      <c r="M1190" s="445">
        <f t="shared" si="114"/>
        <v>0</v>
      </c>
      <c r="N1190" s="460">
        <v>0</v>
      </c>
      <c r="O1190" s="445">
        <f t="shared" si="118"/>
        <v>0</v>
      </c>
      <c r="P1190" s="444">
        <f t="shared" si="119"/>
        <v>0</v>
      </c>
      <c r="Q1190" s="463"/>
      <c r="R1190" s="453">
        <f t="shared" si="115"/>
        <v>0</v>
      </c>
    </row>
    <row r="1191" ht="30" hidden="1" customHeight="1" spans="1:18">
      <c r="A1191" s="426">
        <v>2140505</v>
      </c>
      <c r="B1191" s="427"/>
      <c r="C1191" s="427"/>
      <c r="D1191" s="427" t="s">
        <v>192</v>
      </c>
      <c r="E1191" s="429" t="s">
        <v>1181</v>
      </c>
      <c r="F1191" s="460">
        <f t="shared" si="116"/>
        <v>0</v>
      </c>
      <c r="G1191" s="430">
        <f t="shared" si="117"/>
        <v>0</v>
      </c>
      <c r="H1191" s="460">
        <v>0</v>
      </c>
      <c r="I1191" s="460">
        <v>0</v>
      </c>
      <c r="J1191" s="460">
        <v>0</v>
      </c>
      <c r="K1191" s="460">
        <v>0</v>
      </c>
      <c r="L1191" s="460">
        <v>0</v>
      </c>
      <c r="M1191" s="445">
        <f t="shared" si="114"/>
        <v>0</v>
      </c>
      <c r="N1191" s="460">
        <v>0</v>
      </c>
      <c r="O1191" s="445">
        <f t="shared" si="118"/>
        <v>0</v>
      </c>
      <c r="P1191" s="444">
        <f t="shared" si="119"/>
        <v>0</v>
      </c>
      <c r="Q1191" s="463"/>
      <c r="R1191" s="453">
        <f t="shared" si="115"/>
        <v>0</v>
      </c>
    </row>
    <row r="1192" ht="30" customHeight="1" spans="1:18">
      <c r="A1192" s="426">
        <v>2140599</v>
      </c>
      <c r="B1192" s="427"/>
      <c r="C1192" s="427"/>
      <c r="D1192" s="427" t="s">
        <v>204</v>
      </c>
      <c r="E1192" s="429" t="s">
        <v>1182</v>
      </c>
      <c r="F1192" s="460">
        <f t="shared" si="116"/>
        <v>25</v>
      </c>
      <c r="G1192" s="430">
        <f t="shared" si="117"/>
        <v>25</v>
      </c>
      <c r="H1192" s="460">
        <v>25</v>
      </c>
      <c r="I1192" s="460">
        <v>0</v>
      </c>
      <c r="J1192" s="460">
        <v>0</v>
      </c>
      <c r="K1192" s="460">
        <v>0</v>
      </c>
      <c r="L1192" s="460">
        <v>25</v>
      </c>
      <c r="M1192" s="445">
        <f t="shared" si="114"/>
        <v>1</v>
      </c>
      <c r="N1192" s="460">
        <v>0</v>
      </c>
      <c r="O1192" s="445">
        <f t="shared" si="118"/>
        <v>0</v>
      </c>
      <c r="P1192" s="444">
        <f t="shared" si="119"/>
        <v>25</v>
      </c>
      <c r="Q1192" s="463"/>
      <c r="R1192" s="453">
        <f t="shared" si="115"/>
        <v>126</v>
      </c>
    </row>
    <row r="1193" ht="30" customHeight="1" spans="1:18">
      <c r="A1193" s="426">
        <v>21406</v>
      </c>
      <c r="B1193" s="427" t="s">
        <v>111</v>
      </c>
      <c r="C1193" s="427" t="s">
        <v>194</v>
      </c>
      <c r="D1193" s="428"/>
      <c r="E1193" s="429" t="s">
        <v>1183</v>
      </c>
      <c r="F1193" s="460">
        <f t="shared" si="116"/>
        <v>0</v>
      </c>
      <c r="G1193" s="430">
        <f t="shared" si="117"/>
        <v>0</v>
      </c>
      <c r="H1193" s="460">
        <v>0</v>
      </c>
      <c r="I1193" s="460">
        <v>0</v>
      </c>
      <c r="J1193" s="460">
        <v>0</v>
      </c>
      <c r="K1193" s="460">
        <v>0</v>
      </c>
      <c r="L1193" s="460">
        <v>1588163</v>
      </c>
      <c r="M1193" s="445">
        <f t="shared" si="114"/>
        <v>0</v>
      </c>
      <c r="N1193" s="460">
        <v>2197710</v>
      </c>
      <c r="O1193" s="445">
        <f t="shared" si="118"/>
        <v>0.722644479935933</v>
      </c>
      <c r="P1193" s="444">
        <f t="shared" si="119"/>
        <v>-609547</v>
      </c>
      <c r="Q1193" s="463"/>
      <c r="R1193" s="453">
        <f t="shared" si="115"/>
        <v>3176326.72264448</v>
      </c>
    </row>
    <row r="1194" ht="30" customHeight="1" spans="1:18">
      <c r="A1194" s="426">
        <v>2140601</v>
      </c>
      <c r="B1194" s="427"/>
      <c r="C1194" s="427"/>
      <c r="D1194" s="427" t="s">
        <v>183</v>
      </c>
      <c r="E1194" s="429" t="s">
        <v>1184</v>
      </c>
      <c r="F1194" s="460">
        <f t="shared" si="116"/>
        <v>0</v>
      </c>
      <c r="G1194" s="430">
        <f t="shared" si="117"/>
        <v>0</v>
      </c>
      <c r="H1194" s="460">
        <v>0</v>
      </c>
      <c r="I1194" s="460">
        <v>0</v>
      </c>
      <c r="J1194" s="460">
        <v>0</v>
      </c>
      <c r="K1194" s="460">
        <v>0</v>
      </c>
      <c r="L1194" s="460">
        <v>914400</v>
      </c>
      <c r="M1194" s="445">
        <f t="shared" si="114"/>
        <v>0</v>
      </c>
      <c r="N1194" s="460">
        <v>1344494</v>
      </c>
      <c r="O1194" s="445">
        <f t="shared" si="118"/>
        <v>0.680107162992174</v>
      </c>
      <c r="P1194" s="444">
        <f t="shared" si="119"/>
        <v>-430094</v>
      </c>
      <c r="Q1194" s="463"/>
      <c r="R1194" s="453">
        <f t="shared" si="115"/>
        <v>1828800.68010716</v>
      </c>
    </row>
    <row r="1195" ht="30" customHeight="1" spans="1:18">
      <c r="A1195" s="426">
        <v>2140602</v>
      </c>
      <c r="B1195" s="427"/>
      <c r="C1195" s="427"/>
      <c r="D1195" s="427" t="s">
        <v>186</v>
      </c>
      <c r="E1195" s="429" t="s">
        <v>1185</v>
      </c>
      <c r="F1195" s="460">
        <f t="shared" si="116"/>
        <v>0</v>
      </c>
      <c r="G1195" s="430">
        <f t="shared" si="117"/>
        <v>0</v>
      </c>
      <c r="H1195" s="460">
        <v>0</v>
      </c>
      <c r="I1195" s="460">
        <v>0</v>
      </c>
      <c r="J1195" s="460">
        <v>0</v>
      </c>
      <c r="K1195" s="460">
        <v>0</v>
      </c>
      <c r="L1195" s="460">
        <v>669150</v>
      </c>
      <c r="M1195" s="445">
        <f t="shared" si="114"/>
        <v>0</v>
      </c>
      <c r="N1195" s="460">
        <v>803170</v>
      </c>
      <c r="O1195" s="445">
        <f t="shared" si="118"/>
        <v>0.833136197816153</v>
      </c>
      <c r="P1195" s="444">
        <f t="shared" si="119"/>
        <v>-134020</v>
      </c>
      <c r="Q1195" s="463"/>
      <c r="R1195" s="453">
        <f t="shared" si="115"/>
        <v>1338300.8331362</v>
      </c>
    </row>
    <row r="1196" ht="30" hidden="1" customHeight="1" spans="1:18">
      <c r="A1196" s="426">
        <v>2140603</v>
      </c>
      <c r="B1196" s="427"/>
      <c r="C1196" s="427"/>
      <c r="D1196" s="427" t="s">
        <v>188</v>
      </c>
      <c r="E1196" s="429" t="s">
        <v>1186</v>
      </c>
      <c r="F1196" s="460">
        <f t="shared" si="116"/>
        <v>0</v>
      </c>
      <c r="G1196" s="430">
        <f t="shared" si="117"/>
        <v>0</v>
      </c>
      <c r="H1196" s="460">
        <v>0</v>
      </c>
      <c r="I1196" s="460">
        <v>0</v>
      </c>
      <c r="J1196" s="460">
        <v>0</v>
      </c>
      <c r="K1196" s="460">
        <v>0</v>
      </c>
      <c r="L1196" s="460">
        <v>0</v>
      </c>
      <c r="M1196" s="445">
        <f t="shared" si="114"/>
        <v>0</v>
      </c>
      <c r="N1196" s="460">
        <v>0</v>
      </c>
      <c r="O1196" s="445">
        <f t="shared" si="118"/>
        <v>0</v>
      </c>
      <c r="P1196" s="444">
        <f t="shared" si="119"/>
        <v>0</v>
      </c>
      <c r="Q1196" s="463"/>
      <c r="R1196" s="453">
        <f t="shared" si="115"/>
        <v>0</v>
      </c>
    </row>
    <row r="1197" ht="30" customHeight="1" spans="1:18">
      <c r="A1197" s="426">
        <v>2140699</v>
      </c>
      <c r="B1197" s="427"/>
      <c r="C1197" s="427"/>
      <c r="D1197" s="427" t="s">
        <v>204</v>
      </c>
      <c r="E1197" s="429" t="s">
        <v>1187</v>
      </c>
      <c r="F1197" s="460">
        <f t="shared" si="116"/>
        <v>0</v>
      </c>
      <c r="G1197" s="430">
        <f t="shared" si="117"/>
        <v>0</v>
      </c>
      <c r="H1197" s="460">
        <v>0</v>
      </c>
      <c r="I1197" s="460">
        <v>0</v>
      </c>
      <c r="J1197" s="460">
        <v>0</v>
      </c>
      <c r="K1197" s="460">
        <v>0</v>
      </c>
      <c r="L1197" s="460">
        <v>4613</v>
      </c>
      <c r="M1197" s="445">
        <f t="shared" si="114"/>
        <v>0</v>
      </c>
      <c r="N1197" s="460">
        <v>50046</v>
      </c>
      <c r="O1197" s="445">
        <f t="shared" si="118"/>
        <v>0.0921751988170883</v>
      </c>
      <c r="P1197" s="444">
        <f t="shared" si="119"/>
        <v>-45433</v>
      </c>
      <c r="Q1197" s="463"/>
      <c r="R1197" s="453">
        <f t="shared" si="115"/>
        <v>9226.09217519881</v>
      </c>
    </row>
    <row r="1198" ht="30" hidden="1" customHeight="1" spans="1:18">
      <c r="A1198" s="426">
        <v>21460</v>
      </c>
      <c r="B1198" s="427" t="s">
        <v>111</v>
      </c>
      <c r="C1198" s="427" t="s">
        <v>916</v>
      </c>
      <c r="D1198" s="428"/>
      <c r="E1198" s="429" t="s">
        <v>1188</v>
      </c>
      <c r="F1198" s="460">
        <f t="shared" si="116"/>
        <v>0</v>
      </c>
      <c r="G1198" s="430">
        <f t="shared" si="117"/>
        <v>0</v>
      </c>
      <c r="H1198" s="460">
        <v>0</v>
      </c>
      <c r="I1198" s="460"/>
      <c r="J1198" s="460">
        <v>0</v>
      </c>
      <c r="K1198" s="460">
        <v>0</v>
      </c>
      <c r="L1198" s="460"/>
      <c r="M1198" s="445">
        <f t="shared" si="114"/>
        <v>0</v>
      </c>
      <c r="N1198" s="460"/>
      <c r="O1198" s="445">
        <f t="shared" si="118"/>
        <v>0</v>
      </c>
      <c r="P1198" s="444">
        <f t="shared" si="119"/>
        <v>0</v>
      </c>
      <c r="Q1198" s="463"/>
      <c r="R1198" s="453">
        <f t="shared" si="115"/>
        <v>0</v>
      </c>
    </row>
    <row r="1199" ht="30" hidden="1" customHeight="1" spans="1:18">
      <c r="A1199" s="426">
        <v>2146001</v>
      </c>
      <c r="B1199" s="427"/>
      <c r="C1199" s="427"/>
      <c r="D1199" s="427" t="s">
        <v>183</v>
      </c>
      <c r="E1199" s="429" t="s">
        <v>1189</v>
      </c>
      <c r="F1199" s="460">
        <f t="shared" si="116"/>
        <v>0</v>
      </c>
      <c r="G1199" s="430">
        <f t="shared" si="117"/>
        <v>0</v>
      </c>
      <c r="H1199" s="460">
        <v>0</v>
      </c>
      <c r="I1199" s="460"/>
      <c r="J1199" s="460">
        <v>0</v>
      </c>
      <c r="K1199" s="460">
        <v>0</v>
      </c>
      <c r="L1199" s="460"/>
      <c r="M1199" s="445">
        <f t="shared" si="114"/>
        <v>0</v>
      </c>
      <c r="N1199" s="460"/>
      <c r="O1199" s="445">
        <f t="shared" si="118"/>
        <v>0</v>
      </c>
      <c r="P1199" s="444">
        <f t="shared" si="119"/>
        <v>0</v>
      </c>
      <c r="Q1199" s="463"/>
      <c r="R1199" s="453">
        <f t="shared" si="115"/>
        <v>0</v>
      </c>
    </row>
    <row r="1200" ht="30" hidden="1" customHeight="1" spans="1:18">
      <c r="A1200" s="426">
        <v>2146002</v>
      </c>
      <c r="B1200" s="427"/>
      <c r="C1200" s="427"/>
      <c r="D1200" s="427" t="s">
        <v>186</v>
      </c>
      <c r="E1200" s="429" t="s">
        <v>1134</v>
      </c>
      <c r="F1200" s="460">
        <f t="shared" si="116"/>
        <v>0</v>
      </c>
      <c r="G1200" s="430">
        <f t="shared" si="117"/>
        <v>0</v>
      </c>
      <c r="H1200" s="460">
        <v>0</v>
      </c>
      <c r="I1200" s="460"/>
      <c r="J1200" s="460">
        <v>0</v>
      </c>
      <c r="K1200" s="460">
        <v>0</v>
      </c>
      <c r="L1200" s="460"/>
      <c r="M1200" s="445">
        <f t="shared" si="114"/>
        <v>0</v>
      </c>
      <c r="N1200" s="460"/>
      <c r="O1200" s="445">
        <f t="shared" si="118"/>
        <v>0</v>
      </c>
      <c r="P1200" s="444">
        <f t="shared" si="119"/>
        <v>0</v>
      </c>
      <c r="Q1200" s="463"/>
      <c r="R1200" s="453">
        <f t="shared" si="115"/>
        <v>0</v>
      </c>
    </row>
    <row r="1201" ht="30" hidden="1" customHeight="1" spans="1:18">
      <c r="A1201" s="426">
        <v>2146003</v>
      </c>
      <c r="B1201" s="427"/>
      <c r="C1201" s="427"/>
      <c r="D1201" s="427" t="s">
        <v>188</v>
      </c>
      <c r="E1201" s="429" t="s">
        <v>1190</v>
      </c>
      <c r="F1201" s="460">
        <f t="shared" si="116"/>
        <v>0</v>
      </c>
      <c r="G1201" s="430">
        <f t="shared" si="117"/>
        <v>0</v>
      </c>
      <c r="H1201" s="460">
        <v>0</v>
      </c>
      <c r="I1201" s="460"/>
      <c r="J1201" s="460">
        <v>0</v>
      </c>
      <c r="K1201" s="460">
        <v>0</v>
      </c>
      <c r="L1201" s="460"/>
      <c r="M1201" s="445">
        <f t="shared" si="114"/>
        <v>0</v>
      </c>
      <c r="N1201" s="460"/>
      <c r="O1201" s="445">
        <f t="shared" si="118"/>
        <v>0</v>
      </c>
      <c r="P1201" s="444">
        <f t="shared" si="119"/>
        <v>0</v>
      </c>
      <c r="Q1201" s="463"/>
      <c r="R1201" s="453">
        <f t="shared" si="115"/>
        <v>0</v>
      </c>
    </row>
    <row r="1202" ht="30" hidden="1" customHeight="1" spans="1:18">
      <c r="A1202" s="426">
        <v>2146099</v>
      </c>
      <c r="B1202" s="427"/>
      <c r="C1202" s="427"/>
      <c r="D1202" s="427" t="s">
        <v>204</v>
      </c>
      <c r="E1202" s="429" t="s">
        <v>1191</v>
      </c>
      <c r="F1202" s="460">
        <f t="shared" si="116"/>
        <v>0</v>
      </c>
      <c r="G1202" s="430">
        <f t="shared" si="117"/>
        <v>0</v>
      </c>
      <c r="H1202" s="460">
        <v>0</v>
      </c>
      <c r="I1202" s="460"/>
      <c r="J1202" s="460">
        <v>0</v>
      </c>
      <c r="K1202" s="460">
        <v>0</v>
      </c>
      <c r="L1202" s="460"/>
      <c r="M1202" s="445">
        <f t="shared" si="114"/>
        <v>0</v>
      </c>
      <c r="N1202" s="460"/>
      <c r="O1202" s="445">
        <f t="shared" si="118"/>
        <v>0</v>
      </c>
      <c r="P1202" s="444">
        <f t="shared" si="119"/>
        <v>0</v>
      </c>
      <c r="Q1202" s="463"/>
      <c r="R1202" s="453">
        <f t="shared" si="115"/>
        <v>0</v>
      </c>
    </row>
    <row r="1203" ht="30" hidden="1" customHeight="1" spans="1:18">
      <c r="A1203" s="426">
        <v>21462</v>
      </c>
      <c r="B1203" s="427" t="s">
        <v>111</v>
      </c>
      <c r="C1203" s="427" t="s">
        <v>1192</v>
      </c>
      <c r="D1203" s="428"/>
      <c r="E1203" s="429" t="s">
        <v>1193</v>
      </c>
      <c r="F1203" s="460">
        <f t="shared" si="116"/>
        <v>0</v>
      </c>
      <c r="G1203" s="430">
        <f t="shared" si="117"/>
        <v>0</v>
      </c>
      <c r="H1203" s="460">
        <v>0</v>
      </c>
      <c r="I1203" s="460"/>
      <c r="J1203" s="460">
        <v>0</v>
      </c>
      <c r="K1203" s="460">
        <v>0</v>
      </c>
      <c r="L1203" s="460"/>
      <c r="M1203" s="445">
        <f t="shared" si="114"/>
        <v>0</v>
      </c>
      <c r="N1203" s="460"/>
      <c r="O1203" s="445">
        <f t="shared" si="118"/>
        <v>0</v>
      </c>
      <c r="P1203" s="444">
        <f t="shared" si="119"/>
        <v>0</v>
      </c>
      <c r="Q1203" s="463"/>
      <c r="R1203" s="453">
        <f t="shared" si="115"/>
        <v>0</v>
      </c>
    </row>
    <row r="1204" ht="30" hidden="1" customHeight="1" spans="1:18">
      <c r="A1204" s="426">
        <v>2146201</v>
      </c>
      <c r="B1204" s="427"/>
      <c r="C1204" s="427"/>
      <c r="D1204" s="427" t="s">
        <v>183</v>
      </c>
      <c r="E1204" s="429" t="s">
        <v>1190</v>
      </c>
      <c r="F1204" s="460">
        <f t="shared" si="116"/>
        <v>0</v>
      </c>
      <c r="G1204" s="430">
        <f t="shared" si="117"/>
        <v>0</v>
      </c>
      <c r="H1204" s="460">
        <v>0</v>
      </c>
      <c r="I1204" s="460"/>
      <c r="J1204" s="460">
        <v>0</v>
      </c>
      <c r="K1204" s="460">
        <v>0</v>
      </c>
      <c r="L1204" s="460"/>
      <c r="M1204" s="445">
        <f t="shared" si="114"/>
        <v>0</v>
      </c>
      <c r="N1204" s="460"/>
      <c r="O1204" s="445">
        <f t="shared" si="118"/>
        <v>0</v>
      </c>
      <c r="P1204" s="444">
        <f t="shared" si="119"/>
        <v>0</v>
      </c>
      <c r="Q1204" s="463"/>
      <c r="R1204" s="453">
        <f t="shared" si="115"/>
        <v>0</v>
      </c>
    </row>
    <row r="1205" ht="30" hidden="1" customHeight="1" spans="1:18">
      <c r="A1205" s="426">
        <v>2146202</v>
      </c>
      <c r="B1205" s="427"/>
      <c r="C1205" s="427"/>
      <c r="D1205" s="427" t="s">
        <v>186</v>
      </c>
      <c r="E1205" s="429" t="s">
        <v>1194</v>
      </c>
      <c r="F1205" s="460">
        <f t="shared" si="116"/>
        <v>0</v>
      </c>
      <c r="G1205" s="430">
        <f t="shared" si="117"/>
        <v>0</v>
      </c>
      <c r="H1205" s="460">
        <v>0</v>
      </c>
      <c r="I1205" s="460"/>
      <c r="J1205" s="460">
        <v>0</v>
      </c>
      <c r="K1205" s="460">
        <v>0</v>
      </c>
      <c r="L1205" s="460"/>
      <c r="M1205" s="445">
        <f t="shared" si="114"/>
        <v>0</v>
      </c>
      <c r="N1205" s="460"/>
      <c r="O1205" s="445">
        <f t="shared" si="118"/>
        <v>0</v>
      </c>
      <c r="P1205" s="444">
        <f t="shared" si="119"/>
        <v>0</v>
      </c>
      <c r="Q1205" s="463"/>
      <c r="R1205" s="453">
        <f t="shared" si="115"/>
        <v>0</v>
      </c>
    </row>
    <row r="1206" ht="30" hidden="1" customHeight="1" spans="1:18">
      <c r="A1206" s="426">
        <v>2146203</v>
      </c>
      <c r="B1206" s="427"/>
      <c r="C1206" s="427"/>
      <c r="D1206" s="427" t="s">
        <v>188</v>
      </c>
      <c r="E1206" s="429" t="s">
        <v>1195</v>
      </c>
      <c r="F1206" s="460">
        <f t="shared" si="116"/>
        <v>0</v>
      </c>
      <c r="G1206" s="430">
        <f t="shared" si="117"/>
        <v>0</v>
      </c>
      <c r="H1206" s="460">
        <v>0</v>
      </c>
      <c r="I1206" s="460"/>
      <c r="J1206" s="460">
        <v>0</v>
      </c>
      <c r="K1206" s="460">
        <v>0</v>
      </c>
      <c r="L1206" s="460"/>
      <c r="M1206" s="445">
        <f t="shared" si="114"/>
        <v>0</v>
      </c>
      <c r="N1206" s="460"/>
      <c r="O1206" s="445">
        <f t="shared" si="118"/>
        <v>0</v>
      </c>
      <c r="P1206" s="444">
        <f t="shared" si="119"/>
        <v>0</v>
      </c>
      <c r="Q1206" s="463"/>
      <c r="R1206" s="453">
        <f t="shared" si="115"/>
        <v>0</v>
      </c>
    </row>
    <row r="1207" ht="30" hidden="1" customHeight="1" spans="1:18">
      <c r="A1207" s="426">
        <v>2146299</v>
      </c>
      <c r="B1207" s="427"/>
      <c r="C1207" s="427"/>
      <c r="D1207" s="427" t="s">
        <v>204</v>
      </c>
      <c r="E1207" s="429" t="s">
        <v>1196</v>
      </c>
      <c r="F1207" s="460">
        <f t="shared" si="116"/>
        <v>0</v>
      </c>
      <c r="G1207" s="430">
        <f t="shared" si="117"/>
        <v>0</v>
      </c>
      <c r="H1207" s="460">
        <v>0</v>
      </c>
      <c r="I1207" s="460"/>
      <c r="J1207" s="460">
        <v>0</v>
      </c>
      <c r="K1207" s="460">
        <v>0</v>
      </c>
      <c r="L1207" s="460"/>
      <c r="M1207" s="445">
        <f t="shared" si="114"/>
        <v>0</v>
      </c>
      <c r="N1207" s="460"/>
      <c r="O1207" s="445">
        <f t="shared" si="118"/>
        <v>0</v>
      </c>
      <c r="P1207" s="444">
        <f t="shared" si="119"/>
        <v>0</v>
      </c>
      <c r="Q1207" s="463"/>
      <c r="R1207" s="453">
        <f t="shared" si="115"/>
        <v>0</v>
      </c>
    </row>
    <row r="1208" ht="30" hidden="1" customHeight="1" spans="1:18">
      <c r="A1208" s="426">
        <v>21463</v>
      </c>
      <c r="B1208" s="427" t="s">
        <v>111</v>
      </c>
      <c r="C1208" s="427" t="s">
        <v>1197</v>
      </c>
      <c r="D1208" s="428"/>
      <c r="E1208" s="429" t="s">
        <v>1198</v>
      </c>
      <c r="F1208" s="460">
        <f t="shared" si="116"/>
        <v>0</v>
      </c>
      <c r="G1208" s="430">
        <f t="shared" si="117"/>
        <v>0</v>
      </c>
      <c r="H1208" s="460">
        <v>0</v>
      </c>
      <c r="I1208" s="460"/>
      <c r="J1208" s="460">
        <v>0</v>
      </c>
      <c r="K1208" s="460">
        <v>0</v>
      </c>
      <c r="L1208" s="460"/>
      <c r="M1208" s="445">
        <f t="shared" si="114"/>
        <v>0</v>
      </c>
      <c r="N1208" s="460"/>
      <c r="O1208" s="445">
        <f t="shared" si="118"/>
        <v>0</v>
      </c>
      <c r="P1208" s="444">
        <f t="shared" si="119"/>
        <v>0</v>
      </c>
      <c r="Q1208" s="463"/>
      <c r="R1208" s="453">
        <f t="shared" si="115"/>
        <v>0</v>
      </c>
    </row>
    <row r="1209" ht="30" hidden="1" customHeight="1" spans="1:18">
      <c r="A1209" s="426">
        <v>2146301</v>
      </c>
      <c r="B1209" s="427"/>
      <c r="C1209" s="427"/>
      <c r="D1209" s="427" t="s">
        <v>183</v>
      </c>
      <c r="E1209" s="429" t="s">
        <v>1143</v>
      </c>
      <c r="F1209" s="460">
        <f t="shared" si="116"/>
        <v>0</v>
      </c>
      <c r="G1209" s="430">
        <f t="shared" si="117"/>
        <v>0</v>
      </c>
      <c r="H1209" s="460">
        <v>0</v>
      </c>
      <c r="I1209" s="460"/>
      <c r="J1209" s="460">
        <v>0</v>
      </c>
      <c r="K1209" s="460">
        <v>0</v>
      </c>
      <c r="L1209" s="460"/>
      <c r="M1209" s="445">
        <f t="shared" si="114"/>
        <v>0</v>
      </c>
      <c r="N1209" s="460"/>
      <c r="O1209" s="445">
        <f t="shared" si="118"/>
        <v>0</v>
      </c>
      <c r="P1209" s="444">
        <f t="shared" si="119"/>
        <v>0</v>
      </c>
      <c r="Q1209" s="463"/>
      <c r="R1209" s="453">
        <f t="shared" si="115"/>
        <v>0</v>
      </c>
    </row>
    <row r="1210" ht="30" hidden="1" customHeight="1" spans="1:18">
      <c r="A1210" s="426">
        <v>2146302</v>
      </c>
      <c r="B1210" s="427"/>
      <c r="C1210" s="427"/>
      <c r="D1210" s="427" t="s">
        <v>186</v>
      </c>
      <c r="E1210" s="429" t="s">
        <v>1199</v>
      </c>
      <c r="F1210" s="460">
        <f t="shared" si="116"/>
        <v>0</v>
      </c>
      <c r="G1210" s="430">
        <f t="shared" si="117"/>
        <v>0</v>
      </c>
      <c r="H1210" s="460">
        <v>0</v>
      </c>
      <c r="I1210" s="460"/>
      <c r="J1210" s="460">
        <v>0</v>
      </c>
      <c r="K1210" s="460">
        <v>0</v>
      </c>
      <c r="L1210" s="460"/>
      <c r="M1210" s="445">
        <f t="shared" si="114"/>
        <v>0</v>
      </c>
      <c r="N1210" s="460"/>
      <c r="O1210" s="445">
        <f t="shared" si="118"/>
        <v>0</v>
      </c>
      <c r="P1210" s="444">
        <f t="shared" si="119"/>
        <v>0</v>
      </c>
      <c r="Q1210" s="463"/>
      <c r="R1210" s="453">
        <f t="shared" si="115"/>
        <v>0</v>
      </c>
    </row>
    <row r="1211" ht="30" hidden="1" customHeight="1" spans="1:18">
      <c r="A1211" s="426">
        <v>2146303</v>
      </c>
      <c r="B1211" s="427"/>
      <c r="C1211" s="427"/>
      <c r="D1211" s="427" t="s">
        <v>188</v>
      </c>
      <c r="E1211" s="429" t="s">
        <v>1200</v>
      </c>
      <c r="F1211" s="460">
        <f t="shared" si="116"/>
        <v>0</v>
      </c>
      <c r="G1211" s="430">
        <f t="shared" si="117"/>
        <v>0</v>
      </c>
      <c r="H1211" s="460">
        <v>0</v>
      </c>
      <c r="I1211" s="460"/>
      <c r="J1211" s="460">
        <v>0</v>
      </c>
      <c r="K1211" s="460">
        <v>0</v>
      </c>
      <c r="L1211" s="460"/>
      <c r="M1211" s="445">
        <f t="shared" si="114"/>
        <v>0</v>
      </c>
      <c r="N1211" s="460"/>
      <c r="O1211" s="445">
        <f t="shared" si="118"/>
        <v>0</v>
      </c>
      <c r="P1211" s="444">
        <f t="shared" si="119"/>
        <v>0</v>
      </c>
      <c r="Q1211" s="463"/>
      <c r="R1211" s="453">
        <f t="shared" si="115"/>
        <v>0</v>
      </c>
    </row>
    <row r="1212" ht="30" hidden="1" customHeight="1" spans="1:18">
      <c r="A1212" s="426">
        <v>2146399</v>
      </c>
      <c r="B1212" s="427"/>
      <c r="C1212" s="427"/>
      <c r="D1212" s="427" t="s">
        <v>204</v>
      </c>
      <c r="E1212" s="429" t="s">
        <v>1201</v>
      </c>
      <c r="F1212" s="460">
        <f t="shared" si="116"/>
        <v>0</v>
      </c>
      <c r="G1212" s="430">
        <f t="shared" si="117"/>
        <v>0</v>
      </c>
      <c r="H1212" s="460">
        <v>0</v>
      </c>
      <c r="I1212" s="460"/>
      <c r="J1212" s="460">
        <v>0</v>
      </c>
      <c r="K1212" s="460">
        <v>0</v>
      </c>
      <c r="L1212" s="460"/>
      <c r="M1212" s="445">
        <f t="shared" si="114"/>
        <v>0</v>
      </c>
      <c r="N1212" s="460"/>
      <c r="O1212" s="445">
        <f t="shared" si="118"/>
        <v>0</v>
      </c>
      <c r="P1212" s="444">
        <f t="shared" si="119"/>
        <v>0</v>
      </c>
      <c r="Q1212" s="463"/>
      <c r="R1212" s="453">
        <f t="shared" si="115"/>
        <v>0</v>
      </c>
    </row>
    <row r="1213" ht="30" hidden="1" customHeight="1" spans="1:18">
      <c r="A1213" s="426">
        <v>21464</v>
      </c>
      <c r="B1213" s="427" t="s">
        <v>111</v>
      </c>
      <c r="C1213" s="427" t="s">
        <v>1202</v>
      </c>
      <c r="D1213" s="428"/>
      <c r="E1213" s="429" t="s">
        <v>1203</v>
      </c>
      <c r="F1213" s="460">
        <f t="shared" si="116"/>
        <v>0</v>
      </c>
      <c r="G1213" s="430">
        <f t="shared" si="117"/>
        <v>0</v>
      </c>
      <c r="H1213" s="460">
        <v>0</v>
      </c>
      <c r="I1213" s="460"/>
      <c r="J1213" s="460">
        <v>0</v>
      </c>
      <c r="K1213" s="460">
        <v>0</v>
      </c>
      <c r="L1213" s="460"/>
      <c r="M1213" s="445">
        <f t="shared" si="114"/>
        <v>0</v>
      </c>
      <c r="N1213" s="460"/>
      <c r="O1213" s="445">
        <f t="shared" si="118"/>
        <v>0</v>
      </c>
      <c r="P1213" s="444">
        <f t="shared" si="119"/>
        <v>0</v>
      </c>
      <c r="Q1213" s="463"/>
      <c r="R1213" s="453">
        <f t="shared" si="115"/>
        <v>0</v>
      </c>
    </row>
    <row r="1214" ht="30" hidden="1" customHeight="1" spans="1:18">
      <c r="A1214" s="426">
        <v>2146401</v>
      </c>
      <c r="B1214" s="427"/>
      <c r="C1214" s="427"/>
      <c r="D1214" s="427" t="s">
        <v>183</v>
      </c>
      <c r="E1214" s="429" t="s">
        <v>1204</v>
      </c>
      <c r="F1214" s="460">
        <f t="shared" si="116"/>
        <v>0</v>
      </c>
      <c r="G1214" s="430">
        <f t="shared" si="117"/>
        <v>0</v>
      </c>
      <c r="H1214" s="460">
        <v>0</v>
      </c>
      <c r="I1214" s="460"/>
      <c r="J1214" s="460">
        <v>0</v>
      </c>
      <c r="K1214" s="460">
        <v>0</v>
      </c>
      <c r="L1214" s="460"/>
      <c r="M1214" s="445">
        <f t="shared" si="114"/>
        <v>0</v>
      </c>
      <c r="N1214" s="460"/>
      <c r="O1214" s="445">
        <f t="shared" si="118"/>
        <v>0</v>
      </c>
      <c r="P1214" s="444">
        <f t="shared" si="119"/>
        <v>0</v>
      </c>
      <c r="Q1214" s="463"/>
      <c r="R1214" s="453">
        <f t="shared" si="115"/>
        <v>0</v>
      </c>
    </row>
    <row r="1215" ht="30" hidden="1" customHeight="1" spans="1:18">
      <c r="A1215" s="426">
        <v>2146402</v>
      </c>
      <c r="B1215" s="427"/>
      <c r="C1215" s="427"/>
      <c r="D1215" s="427" t="s">
        <v>186</v>
      </c>
      <c r="E1215" s="429" t="s">
        <v>1205</v>
      </c>
      <c r="F1215" s="460">
        <f t="shared" si="116"/>
        <v>0</v>
      </c>
      <c r="G1215" s="430">
        <f t="shared" si="117"/>
        <v>0</v>
      </c>
      <c r="H1215" s="460">
        <v>0</v>
      </c>
      <c r="I1215" s="460"/>
      <c r="J1215" s="460">
        <v>0</v>
      </c>
      <c r="K1215" s="460">
        <v>0</v>
      </c>
      <c r="L1215" s="460"/>
      <c r="M1215" s="445">
        <f t="shared" si="114"/>
        <v>0</v>
      </c>
      <c r="N1215" s="460"/>
      <c r="O1215" s="445">
        <f t="shared" si="118"/>
        <v>0</v>
      </c>
      <c r="P1215" s="444">
        <f t="shared" si="119"/>
        <v>0</v>
      </c>
      <c r="Q1215" s="463"/>
      <c r="R1215" s="453">
        <f t="shared" si="115"/>
        <v>0</v>
      </c>
    </row>
    <row r="1216" ht="30" hidden="1" customHeight="1" spans="1:18">
      <c r="A1216" s="426">
        <v>2146403</v>
      </c>
      <c r="B1216" s="427"/>
      <c r="C1216" s="427"/>
      <c r="D1216" s="427" t="s">
        <v>188</v>
      </c>
      <c r="E1216" s="429" t="s">
        <v>1206</v>
      </c>
      <c r="F1216" s="460">
        <f t="shared" si="116"/>
        <v>0</v>
      </c>
      <c r="G1216" s="430">
        <f t="shared" si="117"/>
        <v>0</v>
      </c>
      <c r="H1216" s="460">
        <v>0</v>
      </c>
      <c r="I1216" s="460"/>
      <c r="J1216" s="460">
        <v>0</v>
      </c>
      <c r="K1216" s="460">
        <v>0</v>
      </c>
      <c r="L1216" s="460"/>
      <c r="M1216" s="445">
        <f t="shared" si="114"/>
        <v>0</v>
      </c>
      <c r="N1216" s="460"/>
      <c r="O1216" s="445">
        <f t="shared" si="118"/>
        <v>0</v>
      </c>
      <c r="P1216" s="444">
        <f t="shared" si="119"/>
        <v>0</v>
      </c>
      <c r="Q1216" s="463"/>
      <c r="R1216" s="453">
        <f t="shared" si="115"/>
        <v>0</v>
      </c>
    </row>
    <row r="1217" ht="30" hidden="1" customHeight="1" spans="1:18">
      <c r="A1217" s="426">
        <v>2146404</v>
      </c>
      <c r="B1217" s="427"/>
      <c r="C1217" s="427"/>
      <c r="D1217" s="427" t="s">
        <v>190</v>
      </c>
      <c r="E1217" s="429" t="s">
        <v>1207</v>
      </c>
      <c r="F1217" s="460">
        <f t="shared" si="116"/>
        <v>0</v>
      </c>
      <c r="G1217" s="430">
        <f t="shared" si="117"/>
        <v>0</v>
      </c>
      <c r="H1217" s="460">
        <v>0</v>
      </c>
      <c r="I1217" s="460"/>
      <c r="J1217" s="460">
        <v>0</v>
      </c>
      <c r="K1217" s="460">
        <v>0</v>
      </c>
      <c r="L1217" s="460"/>
      <c r="M1217" s="445">
        <f t="shared" si="114"/>
        <v>0</v>
      </c>
      <c r="N1217" s="460"/>
      <c r="O1217" s="445">
        <f t="shared" si="118"/>
        <v>0</v>
      </c>
      <c r="P1217" s="444">
        <f t="shared" si="119"/>
        <v>0</v>
      </c>
      <c r="Q1217" s="463"/>
      <c r="R1217" s="453">
        <f t="shared" si="115"/>
        <v>0</v>
      </c>
    </row>
    <row r="1218" ht="30" hidden="1" customHeight="1" spans="1:18">
      <c r="A1218" s="426">
        <v>2146405</v>
      </c>
      <c r="B1218" s="427"/>
      <c r="C1218" s="427"/>
      <c r="D1218" s="427" t="s">
        <v>192</v>
      </c>
      <c r="E1218" s="429" t="s">
        <v>1208</v>
      </c>
      <c r="F1218" s="460">
        <f t="shared" si="116"/>
        <v>0</v>
      </c>
      <c r="G1218" s="430">
        <f t="shared" si="117"/>
        <v>0</v>
      </c>
      <c r="H1218" s="460">
        <v>0</v>
      </c>
      <c r="I1218" s="460"/>
      <c r="J1218" s="460">
        <v>0</v>
      </c>
      <c r="K1218" s="460">
        <v>0</v>
      </c>
      <c r="L1218" s="460"/>
      <c r="M1218" s="445">
        <f t="shared" si="114"/>
        <v>0</v>
      </c>
      <c r="N1218" s="460"/>
      <c r="O1218" s="445">
        <f t="shared" si="118"/>
        <v>0</v>
      </c>
      <c r="P1218" s="444">
        <f t="shared" si="119"/>
        <v>0</v>
      </c>
      <c r="Q1218" s="463"/>
      <c r="R1218" s="453">
        <f t="shared" si="115"/>
        <v>0</v>
      </c>
    </row>
    <row r="1219" ht="30" hidden="1" customHeight="1" spans="1:18">
      <c r="A1219" s="426">
        <v>2146406</v>
      </c>
      <c r="B1219" s="427"/>
      <c r="C1219" s="427"/>
      <c r="D1219" s="427" t="s">
        <v>194</v>
      </c>
      <c r="E1219" s="429" t="s">
        <v>1209</v>
      </c>
      <c r="F1219" s="460">
        <f t="shared" si="116"/>
        <v>0</v>
      </c>
      <c r="G1219" s="430">
        <f t="shared" si="117"/>
        <v>0</v>
      </c>
      <c r="H1219" s="460">
        <v>0</v>
      </c>
      <c r="I1219" s="460"/>
      <c r="J1219" s="460">
        <v>0</v>
      </c>
      <c r="K1219" s="460">
        <v>0</v>
      </c>
      <c r="L1219" s="460"/>
      <c r="M1219" s="445">
        <f t="shared" si="114"/>
        <v>0</v>
      </c>
      <c r="N1219" s="460"/>
      <c r="O1219" s="445">
        <f t="shared" si="118"/>
        <v>0</v>
      </c>
      <c r="P1219" s="444">
        <f t="shared" si="119"/>
        <v>0</v>
      </c>
      <c r="Q1219" s="463"/>
      <c r="R1219" s="453">
        <f t="shared" si="115"/>
        <v>0</v>
      </c>
    </row>
    <row r="1220" ht="30" hidden="1" customHeight="1" spans="1:18">
      <c r="A1220" s="426">
        <v>2146407</v>
      </c>
      <c r="B1220" s="427"/>
      <c r="C1220" s="427"/>
      <c r="D1220" s="427" t="s">
        <v>196</v>
      </c>
      <c r="E1220" s="429" t="s">
        <v>1210</v>
      </c>
      <c r="F1220" s="460">
        <f t="shared" si="116"/>
        <v>0</v>
      </c>
      <c r="G1220" s="430">
        <f t="shared" si="117"/>
        <v>0</v>
      </c>
      <c r="H1220" s="460">
        <v>0</v>
      </c>
      <c r="I1220" s="460"/>
      <c r="J1220" s="460">
        <v>0</v>
      </c>
      <c r="K1220" s="460">
        <v>0</v>
      </c>
      <c r="L1220" s="460"/>
      <c r="M1220" s="445">
        <f t="shared" si="114"/>
        <v>0</v>
      </c>
      <c r="N1220" s="460"/>
      <c r="O1220" s="445">
        <f t="shared" si="118"/>
        <v>0</v>
      </c>
      <c r="P1220" s="444">
        <f t="shared" si="119"/>
        <v>0</v>
      </c>
      <c r="Q1220" s="463"/>
      <c r="R1220" s="453">
        <f t="shared" si="115"/>
        <v>0</v>
      </c>
    </row>
    <row r="1221" ht="30" hidden="1" customHeight="1" spans="1:18">
      <c r="A1221" s="426">
        <v>2146499</v>
      </c>
      <c r="B1221" s="427"/>
      <c r="C1221" s="427"/>
      <c r="D1221" s="427" t="s">
        <v>204</v>
      </c>
      <c r="E1221" s="429" t="s">
        <v>1211</v>
      </c>
      <c r="F1221" s="460">
        <f t="shared" si="116"/>
        <v>0</v>
      </c>
      <c r="G1221" s="430">
        <f t="shared" si="117"/>
        <v>0</v>
      </c>
      <c r="H1221" s="460">
        <v>0</v>
      </c>
      <c r="I1221" s="460"/>
      <c r="J1221" s="460">
        <v>0</v>
      </c>
      <c r="K1221" s="460">
        <v>0</v>
      </c>
      <c r="L1221" s="460"/>
      <c r="M1221" s="445">
        <f t="shared" si="114"/>
        <v>0</v>
      </c>
      <c r="N1221" s="460"/>
      <c r="O1221" s="445">
        <f t="shared" si="118"/>
        <v>0</v>
      </c>
      <c r="P1221" s="444">
        <f t="shared" si="119"/>
        <v>0</v>
      </c>
      <c r="Q1221" s="463"/>
      <c r="R1221" s="453">
        <f t="shared" si="115"/>
        <v>0</v>
      </c>
    </row>
    <row r="1222" ht="30" hidden="1" customHeight="1" spans="1:18">
      <c r="A1222" s="426">
        <v>21468</v>
      </c>
      <c r="B1222" s="427" t="s">
        <v>111</v>
      </c>
      <c r="C1222" s="427" t="s">
        <v>1119</v>
      </c>
      <c r="D1222" s="428"/>
      <c r="E1222" s="429" t="s">
        <v>1212</v>
      </c>
      <c r="F1222" s="460">
        <f t="shared" si="116"/>
        <v>0</v>
      </c>
      <c r="G1222" s="430">
        <f t="shared" si="117"/>
        <v>0</v>
      </c>
      <c r="H1222" s="460">
        <v>0</v>
      </c>
      <c r="I1222" s="460"/>
      <c r="J1222" s="460">
        <v>0</v>
      </c>
      <c r="K1222" s="460">
        <v>0</v>
      </c>
      <c r="L1222" s="460"/>
      <c r="M1222" s="445">
        <f t="shared" si="114"/>
        <v>0</v>
      </c>
      <c r="N1222" s="460"/>
      <c r="O1222" s="445">
        <f t="shared" si="118"/>
        <v>0</v>
      </c>
      <c r="P1222" s="444">
        <f t="shared" si="119"/>
        <v>0</v>
      </c>
      <c r="Q1222" s="463"/>
      <c r="R1222" s="453">
        <f t="shared" si="115"/>
        <v>0</v>
      </c>
    </row>
    <row r="1223" ht="30" hidden="1" customHeight="1" spans="1:18">
      <c r="A1223" s="426">
        <v>2146801</v>
      </c>
      <c r="B1223" s="427"/>
      <c r="C1223" s="427"/>
      <c r="D1223" s="427" t="s">
        <v>183</v>
      </c>
      <c r="E1223" s="429" t="s">
        <v>1213</v>
      </c>
      <c r="F1223" s="460">
        <f t="shared" si="116"/>
        <v>0</v>
      </c>
      <c r="G1223" s="430">
        <f t="shared" si="117"/>
        <v>0</v>
      </c>
      <c r="H1223" s="460">
        <v>0</v>
      </c>
      <c r="I1223" s="460"/>
      <c r="J1223" s="460">
        <v>0</v>
      </c>
      <c r="K1223" s="460">
        <v>0</v>
      </c>
      <c r="L1223" s="460"/>
      <c r="M1223" s="445">
        <f t="shared" ref="M1223:M1286" si="120">IF(F1223=0,0,L1223/F1223)</f>
        <v>0</v>
      </c>
      <c r="N1223" s="460"/>
      <c r="O1223" s="445">
        <f t="shared" si="118"/>
        <v>0</v>
      </c>
      <c r="P1223" s="444">
        <f t="shared" si="119"/>
        <v>0</v>
      </c>
      <c r="Q1223" s="463"/>
      <c r="R1223" s="453">
        <f t="shared" si="115"/>
        <v>0</v>
      </c>
    </row>
    <row r="1224" ht="30" hidden="1" customHeight="1" spans="1:18">
      <c r="A1224" s="426">
        <v>2146802</v>
      </c>
      <c r="B1224" s="427"/>
      <c r="C1224" s="427"/>
      <c r="D1224" s="427" t="s">
        <v>186</v>
      </c>
      <c r="E1224" s="429" t="s">
        <v>1214</v>
      </c>
      <c r="F1224" s="460">
        <f t="shared" si="116"/>
        <v>0</v>
      </c>
      <c r="G1224" s="430">
        <f t="shared" si="117"/>
        <v>0</v>
      </c>
      <c r="H1224" s="460">
        <v>0</v>
      </c>
      <c r="I1224" s="460"/>
      <c r="J1224" s="460">
        <v>0</v>
      </c>
      <c r="K1224" s="460">
        <v>0</v>
      </c>
      <c r="L1224" s="460"/>
      <c r="M1224" s="445">
        <f t="shared" si="120"/>
        <v>0</v>
      </c>
      <c r="N1224" s="460"/>
      <c r="O1224" s="445">
        <f t="shared" si="118"/>
        <v>0</v>
      </c>
      <c r="P1224" s="444">
        <f t="shared" si="119"/>
        <v>0</v>
      </c>
      <c r="Q1224" s="463"/>
      <c r="R1224" s="453">
        <f t="shared" ref="R1224:R1287" si="121">F1224+G1224+H1224+L1224+M1224+N1224+O1224+P1224</f>
        <v>0</v>
      </c>
    </row>
    <row r="1225" ht="30" hidden="1" customHeight="1" spans="1:18">
      <c r="A1225" s="426">
        <v>2146803</v>
      </c>
      <c r="B1225" s="427"/>
      <c r="C1225" s="427"/>
      <c r="D1225" s="427" t="s">
        <v>188</v>
      </c>
      <c r="E1225" s="429" t="s">
        <v>1215</v>
      </c>
      <c r="F1225" s="460">
        <f t="shared" ref="F1225:F1288" si="122">G1225+K1225</f>
        <v>0</v>
      </c>
      <c r="G1225" s="430">
        <f t="shared" ref="G1225:G1288" si="123">H1225+I1225+J1225</f>
        <v>0</v>
      </c>
      <c r="H1225" s="460">
        <v>0</v>
      </c>
      <c r="I1225" s="460"/>
      <c r="J1225" s="460">
        <v>0</v>
      </c>
      <c r="K1225" s="460">
        <v>0</v>
      </c>
      <c r="L1225" s="460"/>
      <c r="M1225" s="445">
        <f t="shared" si="120"/>
        <v>0</v>
      </c>
      <c r="N1225" s="460"/>
      <c r="O1225" s="445">
        <f t="shared" si="118"/>
        <v>0</v>
      </c>
      <c r="P1225" s="444">
        <f t="shared" si="119"/>
        <v>0</v>
      </c>
      <c r="Q1225" s="463"/>
      <c r="R1225" s="453">
        <f t="shared" si="121"/>
        <v>0</v>
      </c>
    </row>
    <row r="1226" ht="30" hidden="1" customHeight="1" spans="1:18">
      <c r="A1226" s="426">
        <v>2146804</v>
      </c>
      <c r="B1226" s="427"/>
      <c r="C1226" s="427"/>
      <c r="D1226" s="427" t="s">
        <v>190</v>
      </c>
      <c r="E1226" s="429" t="s">
        <v>1216</v>
      </c>
      <c r="F1226" s="460">
        <f t="shared" si="122"/>
        <v>0</v>
      </c>
      <c r="G1226" s="430">
        <f t="shared" si="123"/>
        <v>0</v>
      </c>
      <c r="H1226" s="460">
        <v>0</v>
      </c>
      <c r="I1226" s="460"/>
      <c r="J1226" s="460">
        <v>0</v>
      </c>
      <c r="K1226" s="460">
        <v>0</v>
      </c>
      <c r="L1226" s="460"/>
      <c r="M1226" s="445">
        <f t="shared" si="120"/>
        <v>0</v>
      </c>
      <c r="N1226" s="460"/>
      <c r="O1226" s="445">
        <f t="shared" si="118"/>
        <v>0</v>
      </c>
      <c r="P1226" s="444">
        <f t="shared" si="119"/>
        <v>0</v>
      </c>
      <c r="Q1226" s="463"/>
      <c r="R1226" s="453">
        <f t="shared" si="121"/>
        <v>0</v>
      </c>
    </row>
    <row r="1227" ht="30" hidden="1" customHeight="1" spans="1:18">
      <c r="A1227" s="426">
        <v>2146805</v>
      </c>
      <c r="B1227" s="427"/>
      <c r="C1227" s="427"/>
      <c r="D1227" s="427" t="s">
        <v>192</v>
      </c>
      <c r="E1227" s="429" t="s">
        <v>1217</v>
      </c>
      <c r="F1227" s="460">
        <f t="shared" si="122"/>
        <v>0</v>
      </c>
      <c r="G1227" s="430">
        <f t="shared" si="123"/>
        <v>0</v>
      </c>
      <c r="H1227" s="460">
        <v>0</v>
      </c>
      <c r="I1227" s="460"/>
      <c r="J1227" s="460">
        <v>0</v>
      </c>
      <c r="K1227" s="460">
        <v>0</v>
      </c>
      <c r="L1227" s="460"/>
      <c r="M1227" s="445">
        <f t="shared" si="120"/>
        <v>0</v>
      </c>
      <c r="N1227" s="460"/>
      <c r="O1227" s="445">
        <f t="shared" si="118"/>
        <v>0</v>
      </c>
      <c r="P1227" s="444">
        <f t="shared" si="119"/>
        <v>0</v>
      </c>
      <c r="Q1227" s="463"/>
      <c r="R1227" s="453">
        <f t="shared" si="121"/>
        <v>0</v>
      </c>
    </row>
    <row r="1228" ht="30" hidden="1" customHeight="1" spans="1:18">
      <c r="A1228" s="426">
        <v>2146899</v>
      </c>
      <c r="B1228" s="427"/>
      <c r="C1228" s="427"/>
      <c r="D1228" s="427" t="s">
        <v>204</v>
      </c>
      <c r="E1228" s="429" t="s">
        <v>1218</v>
      </c>
      <c r="F1228" s="460">
        <f t="shared" si="122"/>
        <v>0</v>
      </c>
      <c r="G1228" s="430">
        <f t="shared" si="123"/>
        <v>0</v>
      </c>
      <c r="H1228" s="460">
        <v>0</v>
      </c>
      <c r="I1228" s="460"/>
      <c r="J1228" s="460">
        <v>0</v>
      </c>
      <c r="K1228" s="460">
        <v>0</v>
      </c>
      <c r="L1228" s="460"/>
      <c r="M1228" s="445">
        <f t="shared" si="120"/>
        <v>0</v>
      </c>
      <c r="N1228" s="460"/>
      <c r="O1228" s="445">
        <f t="shared" si="118"/>
        <v>0</v>
      </c>
      <c r="P1228" s="444">
        <f t="shared" si="119"/>
        <v>0</v>
      </c>
      <c r="Q1228" s="463"/>
      <c r="R1228" s="453">
        <f t="shared" si="121"/>
        <v>0</v>
      </c>
    </row>
    <row r="1229" ht="30" hidden="1" customHeight="1" spans="1:18">
      <c r="A1229" s="426">
        <v>21469</v>
      </c>
      <c r="B1229" s="427" t="s">
        <v>111</v>
      </c>
      <c r="C1229" s="427" t="s">
        <v>1122</v>
      </c>
      <c r="D1229" s="428"/>
      <c r="E1229" s="429" t="s">
        <v>1219</v>
      </c>
      <c r="F1229" s="460">
        <f t="shared" si="122"/>
        <v>0</v>
      </c>
      <c r="G1229" s="430">
        <f t="shared" si="123"/>
        <v>0</v>
      </c>
      <c r="H1229" s="460">
        <v>0</v>
      </c>
      <c r="I1229" s="460"/>
      <c r="J1229" s="460">
        <v>0</v>
      </c>
      <c r="K1229" s="460">
        <v>0</v>
      </c>
      <c r="L1229" s="460"/>
      <c r="M1229" s="445">
        <f t="shared" si="120"/>
        <v>0</v>
      </c>
      <c r="N1229" s="460"/>
      <c r="O1229" s="445">
        <f t="shared" si="118"/>
        <v>0</v>
      </c>
      <c r="P1229" s="444">
        <f t="shared" si="119"/>
        <v>0</v>
      </c>
      <c r="Q1229" s="463"/>
      <c r="R1229" s="453">
        <f t="shared" si="121"/>
        <v>0</v>
      </c>
    </row>
    <row r="1230" ht="30" hidden="1" customHeight="1" spans="1:18">
      <c r="A1230" s="426">
        <v>2146901</v>
      </c>
      <c r="B1230" s="427"/>
      <c r="C1230" s="427"/>
      <c r="D1230" s="427" t="s">
        <v>183</v>
      </c>
      <c r="E1230" s="429" t="s">
        <v>1220</v>
      </c>
      <c r="F1230" s="460">
        <f t="shared" si="122"/>
        <v>0</v>
      </c>
      <c r="G1230" s="430">
        <f t="shared" si="123"/>
        <v>0</v>
      </c>
      <c r="H1230" s="460">
        <v>0</v>
      </c>
      <c r="I1230" s="460"/>
      <c r="J1230" s="460">
        <v>0</v>
      </c>
      <c r="K1230" s="460">
        <v>0</v>
      </c>
      <c r="L1230" s="460"/>
      <c r="M1230" s="445">
        <f t="shared" si="120"/>
        <v>0</v>
      </c>
      <c r="N1230" s="460"/>
      <c r="O1230" s="445">
        <f t="shared" si="118"/>
        <v>0</v>
      </c>
      <c r="P1230" s="444">
        <f t="shared" si="119"/>
        <v>0</v>
      </c>
      <c r="Q1230" s="463"/>
      <c r="R1230" s="453">
        <f t="shared" si="121"/>
        <v>0</v>
      </c>
    </row>
    <row r="1231" ht="30" hidden="1" customHeight="1" spans="1:18">
      <c r="A1231" s="426">
        <v>2146902</v>
      </c>
      <c r="B1231" s="427"/>
      <c r="C1231" s="427"/>
      <c r="D1231" s="427" t="s">
        <v>186</v>
      </c>
      <c r="E1231" s="429" t="s">
        <v>1170</v>
      </c>
      <c r="F1231" s="460">
        <f t="shared" si="122"/>
        <v>0</v>
      </c>
      <c r="G1231" s="430">
        <f t="shared" si="123"/>
        <v>0</v>
      </c>
      <c r="H1231" s="460">
        <v>0</v>
      </c>
      <c r="I1231" s="460"/>
      <c r="J1231" s="460">
        <v>0</v>
      </c>
      <c r="K1231" s="460">
        <v>0</v>
      </c>
      <c r="L1231" s="460"/>
      <c r="M1231" s="445">
        <f t="shared" si="120"/>
        <v>0</v>
      </c>
      <c r="N1231" s="460"/>
      <c r="O1231" s="445">
        <f t="shared" si="118"/>
        <v>0</v>
      </c>
      <c r="P1231" s="444">
        <f t="shared" si="119"/>
        <v>0</v>
      </c>
      <c r="Q1231" s="463"/>
      <c r="R1231" s="453">
        <f t="shared" si="121"/>
        <v>0</v>
      </c>
    </row>
    <row r="1232" ht="30" hidden="1" customHeight="1" spans="1:18">
      <c r="A1232" s="426">
        <v>2146903</v>
      </c>
      <c r="B1232" s="427"/>
      <c r="C1232" s="427"/>
      <c r="D1232" s="427" t="s">
        <v>188</v>
      </c>
      <c r="E1232" s="429" t="s">
        <v>1221</v>
      </c>
      <c r="F1232" s="460">
        <f t="shared" si="122"/>
        <v>0</v>
      </c>
      <c r="G1232" s="430">
        <f t="shared" si="123"/>
        <v>0</v>
      </c>
      <c r="H1232" s="460">
        <v>0</v>
      </c>
      <c r="I1232" s="460"/>
      <c r="J1232" s="460">
        <v>0</v>
      </c>
      <c r="K1232" s="460">
        <v>0</v>
      </c>
      <c r="L1232" s="460"/>
      <c r="M1232" s="445">
        <f t="shared" si="120"/>
        <v>0</v>
      </c>
      <c r="N1232" s="460"/>
      <c r="O1232" s="445">
        <f t="shared" si="118"/>
        <v>0</v>
      </c>
      <c r="P1232" s="444">
        <f t="shared" si="119"/>
        <v>0</v>
      </c>
      <c r="Q1232" s="463"/>
      <c r="R1232" s="453">
        <f t="shared" si="121"/>
        <v>0</v>
      </c>
    </row>
    <row r="1233" ht="30" hidden="1" customHeight="1" spans="1:18">
      <c r="A1233" s="426">
        <v>2146904</v>
      </c>
      <c r="B1233" s="427"/>
      <c r="C1233" s="427"/>
      <c r="D1233" s="427" t="s">
        <v>190</v>
      </c>
      <c r="E1233" s="429" t="s">
        <v>1222</v>
      </c>
      <c r="F1233" s="460">
        <f t="shared" si="122"/>
        <v>0</v>
      </c>
      <c r="G1233" s="430">
        <f t="shared" si="123"/>
        <v>0</v>
      </c>
      <c r="H1233" s="460">
        <v>0</v>
      </c>
      <c r="I1233" s="460"/>
      <c r="J1233" s="460">
        <v>0</v>
      </c>
      <c r="K1233" s="460">
        <v>0</v>
      </c>
      <c r="L1233" s="460"/>
      <c r="M1233" s="445">
        <f t="shared" si="120"/>
        <v>0</v>
      </c>
      <c r="N1233" s="460"/>
      <c r="O1233" s="445">
        <f t="shared" ref="O1233:O1296" si="124">IF(N1233=0,0,L1233/N1233)</f>
        <v>0</v>
      </c>
      <c r="P1233" s="444">
        <f t="shared" ref="P1233:P1296" si="125">L1233-N1233</f>
        <v>0</v>
      </c>
      <c r="Q1233" s="463"/>
      <c r="R1233" s="453">
        <f t="shared" si="121"/>
        <v>0</v>
      </c>
    </row>
    <row r="1234" ht="30" hidden="1" customHeight="1" spans="1:18">
      <c r="A1234" s="426">
        <v>2146906</v>
      </c>
      <c r="B1234" s="427"/>
      <c r="C1234" s="427"/>
      <c r="D1234" s="427" t="s">
        <v>194</v>
      </c>
      <c r="E1234" s="429" t="s">
        <v>1223</v>
      </c>
      <c r="F1234" s="460">
        <f t="shared" si="122"/>
        <v>0</v>
      </c>
      <c r="G1234" s="430">
        <f t="shared" si="123"/>
        <v>0</v>
      </c>
      <c r="H1234" s="460">
        <v>0</v>
      </c>
      <c r="I1234" s="460"/>
      <c r="J1234" s="460">
        <v>0</v>
      </c>
      <c r="K1234" s="460">
        <v>0</v>
      </c>
      <c r="L1234" s="460"/>
      <c r="M1234" s="445">
        <f t="shared" si="120"/>
        <v>0</v>
      </c>
      <c r="N1234" s="460"/>
      <c r="O1234" s="445">
        <f t="shared" si="124"/>
        <v>0</v>
      </c>
      <c r="P1234" s="444">
        <f t="shared" si="125"/>
        <v>0</v>
      </c>
      <c r="Q1234" s="463"/>
      <c r="R1234" s="453">
        <f t="shared" si="121"/>
        <v>0</v>
      </c>
    </row>
    <row r="1235" ht="30" hidden="1" customHeight="1" spans="1:18">
      <c r="A1235" s="426">
        <v>2146907</v>
      </c>
      <c r="B1235" s="427"/>
      <c r="C1235" s="427"/>
      <c r="D1235" s="427" t="s">
        <v>196</v>
      </c>
      <c r="E1235" s="429" t="s">
        <v>1224</v>
      </c>
      <c r="F1235" s="460">
        <f t="shared" si="122"/>
        <v>0</v>
      </c>
      <c r="G1235" s="430">
        <f t="shared" si="123"/>
        <v>0</v>
      </c>
      <c r="H1235" s="460">
        <v>0</v>
      </c>
      <c r="I1235" s="460"/>
      <c r="J1235" s="460">
        <v>0</v>
      </c>
      <c r="K1235" s="460">
        <v>0</v>
      </c>
      <c r="L1235" s="460"/>
      <c r="M1235" s="445">
        <f t="shared" si="120"/>
        <v>0</v>
      </c>
      <c r="N1235" s="460"/>
      <c r="O1235" s="445">
        <f t="shared" si="124"/>
        <v>0</v>
      </c>
      <c r="P1235" s="444">
        <f t="shared" si="125"/>
        <v>0</v>
      </c>
      <c r="Q1235" s="463"/>
      <c r="R1235" s="453">
        <f t="shared" si="121"/>
        <v>0</v>
      </c>
    </row>
    <row r="1236" ht="30" hidden="1" customHeight="1" spans="1:18">
      <c r="A1236" s="426">
        <v>2146908</v>
      </c>
      <c r="B1236" s="427"/>
      <c r="C1236" s="427"/>
      <c r="D1236" s="427" t="s">
        <v>198</v>
      </c>
      <c r="E1236" s="429" t="s">
        <v>1225</v>
      </c>
      <c r="F1236" s="460">
        <f t="shared" si="122"/>
        <v>0</v>
      </c>
      <c r="G1236" s="430">
        <f t="shared" si="123"/>
        <v>0</v>
      </c>
      <c r="H1236" s="460">
        <v>0</v>
      </c>
      <c r="I1236" s="460"/>
      <c r="J1236" s="460">
        <v>0</v>
      </c>
      <c r="K1236" s="460">
        <v>0</v>
      </c>
      <c r="L1236" s="460"/>
      <c r="M1236" s="445">
        <f t="shared" si="120"/>
        <v>0</v>
      </c>
      <c r="N1236" s="460"/>
      <c r="O1236" s="445">
        <f t="shared" si="124"/>
        <v>0</v>
      </c>
      <c r="P1236" s="444">
        <f t="shared" si="125"/>
        <v>0</v>
      </c>
      <c r="Q1236" s="463"/>
      <c r="R1236" s="453">
        <f t="shared" si="121"/>
        <v>0</v>
      </c>
    </row>
    <row r="1237" ht="30" hidden="1" customHeight="1" spans="1:18">
      <c r="A1237" s="426">
        <v>2146999</v>
      </c>
      <c r="B1237" s="427"/>
      <c r="C1237" s="427"/>
      <c r="D1237" s="427" t="s">
        <v>204</v>
      </c>
      <c r="E1237" s="429" t="s">
        <v>1226</v>
      </c>
      <c r="F1237" s="460">
        <f t="shared" si="122"/>
        <v>0</v>
      </c>
      <c r="G1237" s="430">
        <f t="shared" si="123"/>
        <v>0</v>
      </c>
      <c r="H1237" s="460">
        <v>0</v>
      </c>
      <c r="I1237" s="460"/>
      <c r="J1237" s="460">
        <v>0</v>
      </c>
      <c r="K1237" s="460">
        <v>0</v>
      </c>
      <c r="L1237" s="460"/>
      <c r="M1237" s="445">
        <f t="shared" si="120"/>
        <v>0</v>
      </c>
      <c r="N1237" s="460"/>
      <c r="O1237" s="445">
        <f t="shared" si="124"/>
        <v>0</v>
      </c>
      <c r="P1237" s="444">
        <f t="shared" si="125"/>
        <v>0</v>
      </c>
      <c r="Q1237" s="463"/>
      <c r="R1237" s="453">
        <f t="shared" si="121"/>
        <v>0</v>
      </c>
    </row>
    <row r="1238" ht="30" customHeight="1" spans="1:18">
      <c r="A1238" s="426">
        <v>21499</v>
      </c>
      <c r="B1238" s="427" t="s">
        <v>111</v>
      </c>
      <c r="C1238" s="427" t="s">
        <v>204</v>
      </c>
      <c r="D1238" s="428"/>
      <c r="E1238" s="429" t="s">
        <v>1227</v>
      </c>
      <c r="F1238" s="460">
        <f t="shared" si="122"/>
        <v>1402200</v>
      </c>
      <c r="G1238" s="430">
        <f t="shared" si="123"/>
        <v>1402200</v>
      </c>
      <c r="H1238" s="460">
        <v>11000</v>
      </c>
      <c r="I1238" s="460">
        <v>1391200</v>
      </c>
      <c r="J1238" s="460">
        <v>0</v>
      </c>
      <c r="K1238" s="460">
        <v>0</v>
      </c>
      <c r="L1238" s="460">
        <v>0</v>
      </c>
      <c r="M1238" s="445">
        <f t="shared" si="120"/>
        <v>0</v>
      </c>
      <c r="N1238" s="460">
        <v>686</v>
      </c>
      <c r="O1238" s="445">
        <f t="shared" si="124"/>
        <v>0</v>
      </c>
      <c r="P1238" s="444">
        <f t="shared" si="125"/>
        <v>-686</v>
      </c>
      <c r="Q1238" s="463"/>
      <c r="R1238" s="453">
        <f t="shared" si="121"/>
        <v>2815400</v>
      </c>
    </row>
    <row r="1239" ht="30" hidden="1" customHeight="1" spans="1:18">
      <c r="A1239" s="426">
        <v>2149901</v>
      </c>
      <c r="B1239" s="427"/>
      <c r="C1239" s="427"/>
      <c r="D1239" s="427" t="s">
        <v>183</v>
      </c>
      <c r="E1239" s="429" t="s">
        <v>1228</v>
      </c>
      <c r="F1239" s="460">
        <f t="shared" si="122"/>
        <v>0</v>
      </c>
      <c r="G1239" s="430">
        <f t="shared" si="123"/>
        <v>0</v>
      </c>
      <c r="H1239" s="460">
        <v>0</v>
      </c>
      <c r="I1239" s="460">
        <v>0</v>
      </c>
      <c r="J1239" s="460">
        <v>0</v>
      </c>
      <c r="K1239" s="460">
        <v>0</v>
      </c>
      <c r="L1239" s="460">
        <v>0</v>
      </c>
      <c r="M1239" s="445">
        <f t="shared" si="120"/>
        <v>0</v>
      </c>
      <c r="N1239" s="460">
        <v>0</v>
      </c>
      <c r="O1239" s="445">
        <f t="shared" si="124"/>
        <v>0</v>
      </c>
      <c r="P1239" s="444">
        <f t="shared" si="125"/>
        <v>0</v>
      </c>
      <c r="Q1239" s="463"/>
      <c r="R1239" s="453">
        <f t="shared" si="121"/>
        <v>0</v>
      </c>
    </row>
    <row r="1240" ht="30" customHeight="1" spans="1:18">
      <c r="A1240" s="426">
        <v>2149999</v>
      </c>
      <c r="B1240" s="427"/>
      <c r="C1240" s="427"/>
      <c r="D1240" s="427" t="s">
        <v>204</v>
      </c>
      <c r="E1240" s="429" t="s">
        <v>1229</v>
      </c>
      <c r="F1240" s="460">
        <f t="shared" si="122"/>
        <v>1402200</v>
      </c>
      <c r="G1240" s="430">
        <f t="shared" si="123"/>
        <v>1402200</v>
      </c>
      <c r="H1240" s="460">
        <v>11000</v>
      </c>
      <c r="I1240" s="460">
        <v>1391200</v>
      </c>
      <c r="J1240" s="460">
        <v>0</v>
      </c>
      <c r="K1240" s="460">
        <v>0</v>
      </c>
      <c r="L1240" s="460">
        <v>0</v>
      </c>
      <c r="M1240" s="445">
        <f t="shared" si="120"/>
        <v>0</v>
      </c>
      <c r="N1240" s="460">
        <v>686</v>
      </c>
      <c r="O1240" s="445">
        <f t="shared" si="124"/>
        <v>0</v>
      </c>
      <c r="P1240" s="444">
        <f t="shared" si="125"/>
        <v>-686</v>
      </c>
      <c r="Q1240" s="463"/>
      <c r="R1240" s="453">
        <f t="shared" si="121"/>
        <v>2815400</v>
      </c>
    </row>
    <row r="1241" ht="100.5" customHeight="1" spans="1:18">
      <c r="A1241" s="426">
        <v>215</v>
      </c>
      <c r="B1241" s="427" t="s">
        <v>114</v>
      </c>
      <c r="C1241" s="428"/>
      <c r="D1241" s="428"/>
      <c r="E1241" s="429" t="s">
        <v>1230</v>
      </c>
      <c r="F1241" s="460">
        <f t="shared" si="122"/>
        <v>510609.52</v>
      </c>
      <c r="G1241" s="430">
        <f t="shared" si="123"/>
        <v>489881.52</v>
      </c>
      <c r="H1241" s="460">
        <v>489110.57</v>
      </c>
      <c r="I1241" s="460">
        <v>0</v>
      </c>
      <c r="J1241" s="460">
        <v>770.95</v>
      </c>
      <c r="K1241" s="460">
        <v>20728</v>
      </c>
      <c r="L1241" s="460">
        <v>313225</v>
      </c>
      <c r="M1241" s="445">
        <f t="shared" si="120"/>
        <v>0.613433529402272</v>
      </c>
      <c r="N1241" s="460">
        <f>188856+639</f>
        <v>189495</v>
      </c>
      <c r="O1241" s="445">
        <f t="shared" si="124"/>
        <v>1.65294598802079</v>
      </c>
      <c r="P1241" s="444">
        <f t="shared" si="125"/>
        <v>123730</v>
      </c>
      <c r="Q1241" s="464" t="s">
        <v>1231</v>
      </c>
      <c r="R1241" s="453">
        <f t="shared" si="121"/>
        <v>2116053.87637952</v>
      </c>
    </row>
    <row r="1242" ht="30" customHeight="1" spans="1:18">
      <c r="A1242" s="426">
        <v>21501</v>
      </c>
      <c r="B1242" s="427" t="s">
        <v>114</v>
      </c>
      <c r="C1242" s="427" t="s">
        <v>183</v>
      </c>
      <c r="D1242" s="428"/>
      <c r="E1242" s="429" t="s">
        <v>1232</v>
      </c>
      <c r="F1242" s="460">
        <f t="shared" si="122"/>
        <v>126164.77</v>
      </c>
      <c r="G1242" s="430">
        <f t="shared" si="123"/>
        <v>126164.77</v>
      </c>
      <c r="H1242" s="460">
        <v>126164.77</v>
      </c>
      <c r="I1242" s="460">
        <v>0</v>
      </c>
      <c r="J1242" s="460">
        <v>0</v>
      </c>
      <c r="K1242" s="460">
        <v>0</v>
      </c>
      <c r="L1242" s="460">
        <v>111894</v>
      </c>
      <c r="M1242" s="445">
        <f t="shared" si="120"/>
        <v>0.886887837230631</v>
      </c>
      <c r="N1242" s="460">
        <v>76462</v>
      </c>
      <c r="O1242" s="445">
        <f t="shared" si="124"/>
        <v>1.46339358112526</v>
      </c>
      <c r="P1242" s="444">
        <f t="shared" si="125"/>
        <v>35432</v>
      </c>
      <c r="Q1242" s="463"/>
      <c r="R1242" s="453">
        <f t="shared" si="121"/>
        <v>602284.660281418</v>
      </c>
    </row>
    <row r="1243" ht="30" hidden="1" customHeight="1" spans="1:18">
      <c r="A1243" s="426">
        <v>2150101</v>
      </c>
      <c r="B1243" s="427"/>
      <c r="C1243" s="427"/>
      <c r="D1243" s="427" t="s">
        <v>183</v>
      </c>
      <c r="E1243" s="429" t="s">
        <v>185</v>
      </c>
      <c r="F1243" s="460">
        <f t="shared" si="122"/>
        <v>0</v>
      </c>
      <c r="G1243" s="430">
        <f t="shared" si="123"/>
        <v>0</v>
      </c>
      <c r="H1243" s="460">
        <v>0</v>
      </c>
      <c r="I1243" s="460">
        <v>0</v>
      </c>
      <c r="J1243" s="460">
        <v>0</v>
      </c>
      <c r="K1243" s="460">
        <v>0</v>
      </c>
      <c r="L1243" s="460">
        <v>0</v>
      </c>
      <c r="M1243" s="445">
        <f t="shared" si="120"/>
        <v>0</v>
      </c>
      <c r="N1243" s="460">
        <v>0</v>
      </c>
      <c r="O1243" s="445">
        <f t="shared" si="124"/>
        <v>0</v>
      </c>
      <c r="P1243" s="444">
        <f t="shared" si="125"/>
        <v>0</v>
      </c>
      <c r="Q1243" s="463"/>
      <c r="R1243" s="453">
        <f t="shared" si="121"/>
        <v>0</v>
      </c>
    </row>
    <row r="1244" ht="30" hidden="1" customHeight="1" spans="1:18">
      <c r="A1244" s="426">
        <v>2150102</v>
      </c>
      <c r="B1244" s="427"/>
      <c r="C1244" s="427"/>
      <c r="D1244" s="427" t="s">
        <v>186</v>
      </c>
      <c r="E1244" s="429" t="s">
        <v>187</v>
      </c>
      <c r="F1244" s="460">
        <f t="shared" si="122"/>
        <v>0</v>
      </c>
      <c r="G1244" s="430">
        <f t="shared" si="123"/>
        <v>0</v>
      </c>
      <c r="H1244" s="460">
        <v>0</v>
      </c>
      <c r="I1244" s="460">
        <v>0</v>
      </c>
      <c r="J1244" s="460">
        <v>0</v>
      </c>
      <c r="K1244" s="460">
        <v>0</v>
      </c>
      <c r="L1244" s="460">
        <v>0</v>
      </c>
      <c r="M1244" s="445">
        <f t="shared" si="120"/>
        <v>0</v>
      </c>
      <c r="N1244" s="460">
        <v>0</v>
      </c>
      <c r="O1244" s="445">
        <f t="shared" si="124"/>
        <v>0</v>
      </c>
      <c r="P1244" s="444">
        <f t="shared" si="125"/>
        <v>0</v>
      </c>
      <c r="Q1244" s="463"/>
      <c r="R1244" s="453">
        <f t="shared" si="121"/>
        <v>0</v>
      </c>
    </row>
    <row r="1245" ht="30" hidden="1" customHeight="1" spans="1:18">
      <c r="A1245" s="426">
        <v>2150103</v>
      </c>
      <c r="B1245" s="427"/>
      <c r="C1245" s="427"/>
      <c r="D1245" s="427" t="s">
        <v>188</v>
      </c>
      <c r="E1245" s="429" t="s">
        <v>189</v>
      </c>
      <c r="F1245" s="460">
        <f t="shared" si="122"/>
        <v>0</v>
      </c>
      <c r="G1245" s="430">
        <f t="shared" si="123"/>
        <v>0</v>
      </c>
      <c r="H1245" s="460">
        <v>0</v>
      </c>
      <c r="I1245" s="460">
        <v>0</v>
      </c>
      <c r="J1245" s="460">
        <v>0</v>
      </c>
      <c r="K1245" s="460">
        <v>0</v>
      </c>
      <c r="L1245" s="460">
        <v>0</v>
      </c>
      <c r="M1245" s="445">
        <f t="shared" si="120"/>
        <v>0</v>
      </c>
      <c r="N1245" s="460">
        <v>0</v>
      </c>
      <c r="O1245" s="445">
        <f t="shared" si="124"/>
        <v>0</v>
      </c>
      <c r="P1245" s="444">
        <f t="shared" si="125"/>
        <v>0</v>
      </c>
      <c r="Q1245" s="463"/>
      <c r="R1245" s="453">
        <f t="shared" si="121"/>
        <v>0</v>
      </c>
    </row>
    <row r="1246" ht="30" customHeight="1" spans="1:18">
      <c r="A1246" s="426">
        <v>2150104</v>
      </c>
      <c r="B1246" s="427"/>
      <c r="C1246" s="427"/>
      <c r="D1246" s="427" t="s">
        <v>190</v>
      </c>
      <c r="E1246" s="429" t="s">
        <v>1233</v>
      </c>
      <c r="F1246" s="460">
        <f t="shared" si="122"/>
        <v>26024.19</v>
      </c>
      <c r="G1246" s="430">
        <f t="shared" si="123"/>
        <v>26024.19</v>
      </c>
      <c r="H1246" s="460">
        <v>26024.19</v>
      </c>
      <c r="I1246" s="460">
        <v>0</v>
      </c>
      <c r="J1246" s="460">
        <v>0</v>
      </c>
      <c r="K1246" s="460">
        <v>0</v>
      </c>
      <c r="L1246" s="460">
        <v>21223</v>
      </c>
      <c r="M1246" s="445">
        <f t="shared" si="120"/>
        <v>0.81551049235346</v>
      </c>
      <c r="N1246" s="460">
        <v>17760</v>
      </c>
      <c r="O1246" s="445">
        <f t="shared" si="124"/>
        <v>1.19498873873874</v>
      </c>
      <c r="P1246" s="444">
        <f t="shared" si="125"/>
        <v>3463</v>
      </c>
      <c r="Q1246" s="463"/>
      <c r="R1246" s="453">
        <f t="shared" si="121"/>
        <v>120520.580499231</v>
      </c>
    </row>
    <row r="1247" ht="30" hidden="1" customHeight="1" spans="1:18">
      <c r="A1247" s="426">
        <v>2150105</v>
      </c>
      <c r="B1247" s="427"/>
      <c r="C1247" s="427"/>
      <c r="D1247" s="427" t="s">
        <v>192</v>
      </c>
      <c r="E1247" s="429" t="s">
        <v>1234</v>
      </c>
      <c r="F1247" s="460">
        <f t="shared" si="122"/>
        <v>0</v>
      </c>
      <c r="G1247" s="430">
        <f t="shared" si="123"/>
        <v>0</v>
      </c>
      <c r="H1247" s="460">
        <v>0</v>
      </c>
      <c r="I1247" s="460">
        <v>0</v>
      </c>
      <c r="J1247" s="460">
        <v>0</v>
      </c>
      <c r="K1247" s="460">
        <v>0</v>
      </c>
      <c r="L1247" s="460">
        <v>0</v>
      </c>
      <c r="M1247" s="445">
        <f t="shared" si="120"/>
        <v>0</v>
      </c>
      <c r="N1247" s="460">
        <v>0</v>
      </c>
      <c r="O1247" s="445">
        <f t="shared" si="124"/>
        <v>0</v>
      </c>
      <c r="P1247" s="444">
        <f t="shared" si="125"/>
        <v>0</v>
      </c>
      <c r="Q1247" s="463"/>
      <c r="R1247" s="453">
        <f t="shared" si="121"/>
        <v>0</v>
      </c>
    </row>
    <row r="1248" ht="30" hidden="1" customHeight="1" spans="1:18">
      <c r="A1248" s="426">
        <v>2150106</v>
      </c>
      <c r="B1248" s="427"/>
      <c r="C1248" s="427"/>
      <c r="D1248" s="427" t="s">
        <v>194</v>
      </c>
      <c r="E1248" s="429" t="s">
        <v>1235</v>
      </c>
      <c r="F1248" s="460">
        <f t="shared" si="122"/>
        <v>0</v>
      </c>
      <c r="G1248" s="430">
        <f t="shared" si="123"/>
        <v>0</v>
      </c>
      <c r="H1248" s="460">
        <v>0</v>
      </c>
      <c r="I1248" s="460">
        <v>0</v>
      </c>
      <c r="J1248" s="460">
        <v>0</v>
      </c>
      <c r="K1248" s="460">
        <v>0</v>
      </c>
      <c r="L1248" s="460">
        <v>0</v>
      </c>
      <c r="M1248" s="445">
        <f t="shared" si="120"/>
        <v>0</v>
      </c>
      <c r="N1248" s="460">
        <v>0</v>
      </c>
      <c r="O1248" s="445">
        <f t="shared" si="124"/>
        <v>0</v>
      </c>
      <c r="P1248" s="444">
        <f t="shared" si="125"/>
        <v>0</v>
      </c>
      <c r="Q1248" s="463"/>
      <c r="R1248" s="453">
        <f t="shared" si="121"/>
        <v>0</v>
      </c>
    </row>
    <row r="1249" ht="30" customHeight="1" spans="1:18">
      <c r="A1249" s="426">
        <v>2150107</v>
      </c>
      <c r="B1249" s="427"/>
      <c r="C1249" s="427"/>
      <c r="D1249" s="427" t="s">
        <v>196</v>
      </c>
      <c r="E1249" s="429" t="s">
        <v>1236</v>
      </c>
      <c r="F1249" s="460">
        <f t="shared" si="122"/>
        <v>30459.91</v>
      </c>
      <c r="G1249" s="430">
        <f t="shared" si="123"/>
        <v>30459.91</v>
      </c>
      <c r="H1249" s="460">
        <v>30459.91</v>
      </c>
      <c r="I1249" s="460">
        <v>0</v>
      </c>
      <c r="J1249" s="460">
        <v>0</v>
      </c>
      <c r="K1249" s="460">
        <v>0</v>
      </c>
      <c r="L1249" s="460">
        <v>24657</v>
      </c>
      <c r="M1249" s="445">
        <f t="shared" si="120"/>
        <v>0.809490244718386</v>
      </c>
      <c r="N1249" s="460">
        <v>12768</v>
      </c>
      <c r="O1249" s="445">
        <f t="shared" si="124"/>
        <v>1.93115601503759</v>
      </c>
      <c r="P1249" s="444">
        <f t="shared" si="125"/>
        <v>11889</v>
      </c>
      <c r="Q1249" s="463"/>
      <c r="R1249" s="453">
        <f t="shared" si="121"/>
        <v>140696.47064626</v>
      </c>
    </row>
    <row r="1250" ht="30" hidden="1" customHeight="1" spans="1:18">
      <c r="A1250" s="426">
        <v>2150108</v>
      </c>
      <c r="B1250" s="427"/>
      <c r="C1250" s="427"/>
      <c r="D1250" s="427" t="s">
        <v>198</v>
      </c>
      <c r="E1250" s="429" t="s">
        <v>1237</v>
      </c>
      <c r="F1250" s="460">
        <f t="shared" si="122"/>
        <v>0</v>
      </c>
      <c r="G1250" s="430">
        <f t="shared" si="123"/>
        <v>0</v>
      </c>
      <c r="H1250" s="460">
        <v>0</v>
      </c>
      <c r="I1250" s="460">
        <v>0</v>
      </c>
      <c r="J1250" s="460">
        <v>0</v>
      </c>
      <c r="K1250" s="460">
        <v>0</v>
      </c>
      <c r="L1250" s="460">
        <v>0</v>
      </c>
      <c r="M1250" s="445">
        <f t="shared" si="120"/>
        <v>0</v>
      </c>
      <c r="N1250" s="460">
        <v>0</v>
      </c>
      <c r="O1250" s="445">
        <f t="shared" si="124"/>
        <v>0</v>
      </c>
      <c r="P1250" s="444">
        <f t="shared" si="125"/>
        <v>0</v>
      </c>
      <c r="Q1250" s="463"/>
      <c r="R1250" s="453">
        <f t="shared" si="121"/>
        <v>0</v>
      </c>
    </row>
    <row r="1251" ht="30" customHeight="1" spans="1:18">
      <c r="A1251" s="426">
        <v>2150199</v>
      </c>
      <c r="B1251" s="427"/>
      <c r="C1251" s="427"/>
      <c r="D1251" s="427" t="s">
        <v>204</v>
      </c>
      <c r="E1251" s="429" t="s">
        <v>1238</v>
      </c>
      <c r="F1251" s="460">
        <f t="shared" si="122"/>
        <v>69680.67</v>
      </c>
      <c r="G1251" s="430">
        <f t="shared" si="123"/>
        <v>69680.67</v>
      </c>
      <c r="H1251" s="460">
        <v>69680.67</v>
      </c>
      <c r="I1251" s="460">
        <v>0</v>
      </c>
      <c r="J1251" s="460">
        <v>0</v>
      </c>
      <c r="K1251" s="460">
        <v>0</v>
      </c>
      <c r="L1251" s="460">
        <v>66014</v>
      </c>
      <c r="M1251" s="445">
        <f t="shared" si="120"/>
        <v>0.947378950288509</v>
      </c>
      <c r="N1251" s="460">
        <v>45934</v>
      </c>
      <c r="O1251" s="445">
        <f t="shared" si="124"/>
        <v>1.43714895284539</v>
      </c>
      <c r="P1251" s="444">
        <f t="shared" si="125"/>
        <v>20080</v>
      </c>
      <c r="Q1251" s="463"/>
      <c r="R1251" s="453">
        <f t="shared" si="121"/>
        <v>341072.394527903</v>
      </c>
    </row>
    <row r="1252" ht="30" customHeight="1" spans="1:18">
      <c r="A1252" s="426">
        <v>21502</v>
      </c>
      <c r="B1252" s="427" t="s">
        <v>114</v>
      </c>
      <c r="C1252" s="427" t="s">
        <v>186</v>
      </c>
      <c r="D1252" s="428"/>
      <c r="E1252" s="429" t="s">
        <v>1239</v>
      </c>
      <c r="F1252" s="460">
        <f t="shared" si="122"/>
        <v>0</v>
      </c>
      <c r="G1252" s="430">
        <f t="shared" si="123"/>
        <v>0</v>
      </c>
      <c r="H1252" s="460">
        <v>0</v>
      </c>
      <c r="I1252" s="460">
        <v>0</v>
      </c>
      <c r="J1252" s="460">
        <v>0</v>
      </c>
      <c r="K1252" s="460">
        <v>0</v>
      </c>
      <c r="L1252" s="460">
        <v>750</v>
      </c>
      <c r="M1252" s="445">
        <f t="shared" si="120"/>
        <v>0</v>
      </c>
      <c r="N1252" s="460">
        <v>0</v>
      </c>
      <c r="O1252" s="445">
        <f t="shared" si="124"/>
        <v>0</v>
      </c>
      <c r="P1252" s="444">
        <f t="shared" si="125"/>
        <v>750</v>
      </c>
      <c r="Q1252" s="463"/>
      <c r="R1252" s="453">
        <f t="shared" si="121"/>
        <v>1500</v>
      </c>
    </row>
    <row r="1253" ht="30" hidden="1" customHeight="1" spans="1:18">
      <c r="A1253" s="426">
        <v>2150201</v>
      </c>
      <c r="B1253" s="427"/>
      <c r="C1253" s="427"/>
      <c r="D1253" s="427" t="s">
        <v>183</v>
      </c>
      <c r="E1253" s="429" t="s">
        <v>185</v>
      </c>
      <c r="F1253" s="460">
        <f t="shared" si="122"/>
        <v>0</v>
      </c>
      <c r="G1253" s="430">
        <f t="shared" si="123"/>
        <v>0</v>
      </c>
      <c r="H1253" s="460">
        <v>0</v>
      </c>
      <c r="I1253" s="460">
        <v>0</v>
      </c>
      <c r="J1253" s="460">
        <v>0</v>
      </c>
      <c r="K1253" s="460">
        <v>0</v>
      </c>
      <c r="L1253" s="460">
        <v>0</v>
      </c>
      <c r="M1253" s="445">
        <f t="shared" si="120"/>
        <v>0</v>
      </c>
      <c r="N1253" s="460">
        <v>0</v>
      </c>
      <c r="O1253" s="445">
        <f t="shared" si="124"/>
        <v>0</v>
      </c>
      <c r="P1253" s="444">
        <f t="shared" si="125"/>
        <v>0</v>
      </c>
      <c r="Q1253" s="463"/>
      <c r="R1253" s="453">
        <f t="shared" si="121"/>
        <v>0</v>
      </c>
    </row>
    <row r="1254" ht="30" hidden="1" customHeight="1" spans="1:18">
      <c r="A1254" s="426">
        <v>2150202</v>
      </c>
      <c r="B1254" s="427"/>
      <c r="C1254" s="427"/>
      <c r="D1254" s="427" t="s">
        <v>186</v>
      </c>
      <c r="E1254" s="429" t="s">
        <v>187</v>
      </c>
      <c r="F1254" s="460">
        <f t="shared" si="122"/>
        <v>0</v>
      </c>
      <c r="G1254" s="430">
        <f t="shared" si="123"/>
        <v>0</v>
      </c>
      <c r="H1254" s="460">
        <v>0</v>
      </c>
      <c r="I1254" s="460">
        <v>0</v>
      </c>
      <c r="J1254" s="460">
        <v>0</v>
      </c>
      <c r="K1254" s="460">
        <v>0</v>
      </c>
      <c r="L1254" s="460">
        <v>0</v>
      </c>
      <c r="M1254" s="445">
        <f t="shared" si="120"/>
        <v>0</v>
      </c>
      <c r="N1254" s="460">
        <v>0</v>
      </c>
      <c r="O1254" s="445">
        <f t="shared" si="124"/>
        <v>0</v>
      </c>
      <c r="P1254" s="444">
        <f t="shared" si="125"/>
        <v>0</v>
      </c>
      <c r="Q1254" s="463"/>
      <c r="R1254" s="453">
        <f t="shared" si="121"/>
        <v>0</v>
      </c>
    </row>
    <row r="1255" ht="30" hidden="1" customHeight="1" spans="1:18">
      <c r="A1255" s="426">
        <v>2150203</v>
      </c>
      <c r="B1255" s="427"/>
      <c r="C1255" s="427"/>
      <c r="D1255" s="427" t="s">
        <v>188</v>
      </c>
      <c r="E1255" s="429" t="s">
        <v>189</v>
      </c>
      <c r="F1255" s="460">
        <f t="shared" si="122"/>
        <v>0</v>
      </c>
      <c r="G1255" s="430">
        <f t="shared" si="123"/>
        <v>0</v>
      </c>
      <c r="H1255" s="460">
        <v>0</v>
      </c>
      <c r="I1255" s="460">
        <v>0</v>
      </c>
      <c r="J1255" s="460">
        <v>0</v>
      </c>
      <c r="K1255" s="460">
        <v>0</v>
      </c>
      <c r="L1255" s="460">
        <v>0</v>
      </c>
      <c r="M1255" s="445">
        <f t="shared" si="120"/>
        <v>0</v>
      </c>
      <c r="N1255" s="460">
        <v>0</v>
      </c>
      <c r="O1255" s="445">
        <f t="shared" si="124"/>
        <v>0</v>
      </c>
      <c r="P1255" s="444">
        <f t="shared" si="125"/>
        <v>0</v>
      </c>
      <c r="Q1255" s="463"/>
      <c r="R1255" s="453">
        <f t="shared" si="121"/>
        <v>0</v>
      </c>
    </row>
    <row r="1256" ht="30" hidden="1" customHeight="1" spans="1:18">
      <c r="A1256" s="426">
        <v>2150204</v>
      </c>
      <c r="B1256" s="427"/>
      <c r="C1256" s="427"/>
      <c r="D1256" s="427" t="s">
        <v>190</v>
      </c>
      <c r="E1256" s="429" t="s">
        <v>1240</v>
      </c>
      <c r="F1256" s="460">
        <f t="shared" si="122"/>
        <v>0</v>
      </c>
      <c r="G1256" s="430">
        <f t="shared" si="123"/>
        <v>0</v>
      </c>
      <c r="H1256" s="460">
        <v>0</v>
      </c>
      <c r="I1256" s="460">
        <v>0</v>
      </c>
      <c r="J1256" s="460">
        <v>0</v>
      </c>
      <c r="K1256" s="460">
        <v>0</v>
      </c>
      <c r="L1256" s="460">
        <v>0</v>
      </c>
      <c r="M1256" s="445">
        <f t="shared" si="120"/>
        <v>0</v>
      </c>
      <c r="N1256" s="460">
        <v>0</v>
      </c>
      <c r="O1256" s="445">
        <f t="shared" si="124"/>
        <v>0</v>
      </c>
      <c r="P1256" s="444">
        <f t="shared" si="125"/>
        <v>0</v>
      </c>
      <c r="Q1256" s="463"/>
      <c r="R1256" s="453">
        <f t="shared" si="121"/>
        <v>0</v>
      </c>
    </row>
    <row r="1257" ht="30" hidden="1" customHeight="1" spans="1:18">
      <c r="A1257" s="426">
        <v>2150205</v>
      </c>
      <c r="B1257" s="427"/>
      <c r="C1257" s="427"/>
      <c r="D1257" s="427" t="s">
        <v>192</v>
      </c>
      <c r="E1257" s="429" t="s">
        <v>1241</v>
      </c>
      <c r="F1257" s="460">
        <f t="shared" si="122"/>
        <v>0</v>
      </c>
      <c r="G1257" s="430">
        <f t="shared" si="123"/>
        <v>0</v>
      </c>
      <c r="H1257" s="460">
        <v>0</v>
      </c>
      <c r="I1257" s="460">
        <v>0</v>
      </c>
      <c r="J1257" s="460">
        <v>0</v>
      </c>
      <c r="K1257" s="460">
        <v>0</v>
      </c>
      <c r="L1257" s="460">
        <v>0</v>
      </c>
      <c r="M1257" s="445">
        <f t="shared" si="120"/>
        <v>0</v>
      </c>
      <c r="N1257" s="460">
        <v>0</v>
      </c>
      <c r="O1257" s="445">
        <f t="shared" si="124"/>
        <v>0</v>
      </c>
      <c r="P1257" s="444">
        <f t="shared" si="125"/>
        <v>0</v>
      </c>
      <c r="Q1257" s="463"/>
      <c r="R1257" s="453">
        <f t="shared" si="121"/>
        <v>0</v>
      </c>
    </row>
    <row r="1258" ht="30" hidden="1" customHeight="1" spans="1:18">
      <c r="A1258" s="426">
        <v>2150206</v>
      </c>
      <c r="B1258" s="427"/>
      <c r="C1258" s="427"/>
      <c r="D1258" s="427" t="s">
        <v>194</v>
      </c>
      <c r="E1258" s="429" t="s">
        <v>1242</v>
      </c>
      <c r="F1258" s="460">
        <f t="shared" si="122"/>
        <v>0</v>
      </c>
      <c r="G1258" s="430">
        <f t="shared" si="123"/>
        <v>0</v>
      </c>
      <c r="H1258" s="460">
        <v>0</v>
      </c>
      <c r="I1258" s="460">
        <v>0</v>
      </c>
      <c r="J1258" s="460">
        <v>0</v>
      </c>
      <c r="K1258" s="460">
        <v>0</v>
      </c>
      <c r="L1258" s="460">
        <v>0</v>
      </c>
      <c r="M1258" s="445">
        <f t="shared" si="120"/>
        <v>0</v>
      </c>
      <c r="N1258" s="460">
        <v>0</v>
      </c>
      <c r="O1258" s="445">
        <f t="shared" si="124"/>
        <v>0</v>
      </c>
      <c r="P1258" s="444">
        <f t="shared" si="125"/>
        <v>0</v>
      </c>
      <c r="Q1258" s="463"/>
      <c r="R1258" s="453">
        <f t="shared" si="121"/>
        <v>0</v>
      </c>
    </row>
    <row r="1259" ht="30" hidden="1" customHeight="1" spans="1:18">
      <c r="A1259" s="426">
        <v>2150207</v>
      </c>
      <c r="B1259" s="427"/>
      <c r="C1259" s="427"/>
      <c r="D1259" s="427" t="s">
        <v>196</v>
      </c>
      <c r="E1259" s="429" t="s">
        <v>1243</v>
      </c>
      <c r="F1259" s="460">
        <f t="shared" si="122"/>
        <v>0</v>
      </c>
      <c r="G1259" s="430">
        <f t="shared" si="123"/>
        <v>0</v>
      </c>
      <c r="H1259" s="460">
        <v>0</v>
      </c>
      <c r="I1259" s="460">
        <v>0</v>
      </c>
      <c r="J1259" s="460">
        <v>0</v>
      </c>
      <c r="K1259" s="460">
        <v>0</v>
      </c>
      <c r="L1259" s="460">
        <v>0</v>
      </c>
      <c r="M1259" s="445">
        <f t="shared" si="120"/>
        <v>0</v>
      </c>
      <c r="N1259" s="460">
        <v>0</v>
      </c>
      <c r="O1259" s="445">
        <f t="shared" si="124"/>
        <v>0</v>
      </c>
      <c r="P1259" s="444">
        <f t="shared" si="125"/>
        <v>0</v>
      </c>
      <c r="Q1259" s="463"/>
      <c r="R1259" s="453">
        <f t="shared" si="121"/>
        <v>0</v>
      </c>
    </row>
    <row r="1260" ht="30" hidden="1" customHeight="1" spans="1:18">
      <c r="A1260" s="426">
        <v>2150208</v>
      </c>
      <c r="B1260" s="427"/>
      <c r="C1260" s="427"/>
      <c r="D1260" s="427" t="s">
        <v>198</v>
      </c>
      <c r="E1260" s="429" t="s">
        <v>1244</v>
      </c>
      <c r="F1260" s="460">
        <f t="shared" si="122"/>
        <v>0</v>
      </c>
      <c r="G1260" s="430">
        <f t="shared" si="123"/>
        <v>0</v>
      </c>
      <c r="H1260" s="460">
        <v>0</v>
      </c>
      <c r="I1260" s="460">
        <v>0</v>
      </c>
      <c r="J1260" s="460">
        <v>0</v>
      </c>
      <c r="K1260" s="460">
        <v>0</v>
      </c>
      <c r="L1260" s="460">
        <v>0</v>
      </c>
      <c r="M1260" s="445">
        <f t="shared" si="120"/>
        <v>0</v>
      </c>
      <c r="N1260" s="460">
        <v>0</v>
      </c>
      <c r="O1260" s="445">
        <f t="shared" si="124"/>
        <v>0</v>
      </c>
      <c r="P1260" s="444">
        <f t="shared" si="125"/>
        <v>0</v>
      </c>
      <c r="Q1260" s="463"/>
      <c r="R1260" s="453">
        <f t="shared" si="121"/>
        <v>0</v>
      </c>
    </row>
    <row r="1261" ht="30" hidden="1" customHeight="1" spans="1:18">
      <c r="A1261" s="426">
        <v>2150209</v>
      </c>
      <c r="B1261" s="427"/>
      <c r="C1261" s="427"/>
      <c r="D1261" s="427" t="s">
        <v>200</v>
      </c>
      <c r="E1261" s="429" t="s">
        <v>1245</v>
      </c>
      <c r="F1261" s="460">
        <f t="shared" si="122"/>
        <v>0</v>
      </c>
      <c r="G1261" s="430">
        <f t="shared" si="123"/>
        <v>0</v>
      </c>
      <c r="H1261" s="460">
        <v>0</v>
      </c>
      <c r="I1261" s="460">
        <v>0</v>
      </c>
      <c r="J1261" s="460">
        <v>0</v>
      </c>
      <c r="K1261" s="460">
        <v>0</v>
      </c>
      <c r="L1261" s="460">
        <v>0</v>
      </c>
      <c r="M1261" s="445">
        <f t="shared" si="120"/>
        <v>0</v>
      </c>
      <c r="N1261" s="460">
        <v>0</v>
      </c>
      <c r="O1261" s="445">
        <f t="shared" si="124"/>
        <v>0</v>
      </c>
      <c r="P1261" s="444">
        <f t="shared" si="125"/>
        <v>0</v>
      </c>
      <c r="Q1261" s="463"/>
      <c r="R1261" s="453">
        <f t="shared" si="121"/>
        <v>0</v>
      </c>
    </row>
    <row r="1262" ht="30" hidden="1" customHeight="1" spans="1:18">
      <c r="A1262" s="426">
        <v>2150210</v>
      </c>
      <c r="B1262" s="427"/>
      <c r="C1262" s="427"/>
      <c r="D1262" s="427" t="s">
        <v>260</v>
      </c>
      <c r="E1262" s="429" t="s">
        <v>1246</v>
      </c>
      <c r="F1262" s="460">
        <f t="shared" si="122"/>
        <v>0</v>
      </c>
      <c r="G1262" s="430">
        <f t="shared" si="123"/>
        <v>0</v>
      </c>
      <c r="H1262" s="460">
        <v>0</v>
      </c>
      <c r="I1262" s="460">
        <v>0</v>
      </c>
      <c r="J1262" s="460">
        <v>0</v>
      </c>
      <c r="K1262" s="460">
        <v>0</v>
      </c>
      <c r="L1262" s="460">
        <v>0</v>
      </c>
      <c r="M1262" s="445">
        <f t="shared" si="120"/>
        <v>0</v>
      </c>
      <c r="N1262" s="460">
        <v>0</v>
      </c>
      <c r="O1262" s="445">
        <f t="shared" si="124"/>
        <v>0</v>
      </c>
      <c r="P1262" s="444">
        <f t="shared" si="125"/>
        <v>0</v>
      </c>
      <c r="Q1262" s="463"/>
      <c r="R1262" s="453">
        <f t="shared" si="121"/>
        <v>0</v>
      </c>
    </row>
    <row r="1263" ht="30" hidden="1" customHeight="1" spans="1:18">
      <c r="A1263" s="426">
        <v>2150212</v>
      </c>
      <c r="B1263" s="427"/>
      <c r="C1263" s="427"/>
      <c r="D1263" s="427" t="s">
        <v>271</v>
      </c>
      <c r="E1263" s="429" t="s">
        <v>1247</v>
      </c>
      <c r="F1263" s="460">
        <f t="shared" si="122"/>
        <v>0</v>
      </c>
      <c r="G1263" s="430">
        <f t="shared" si="123"/>
        <v>0</v>
      </c>
      <c r="H1263" s="460">
        <v>0</v>
      </c>
      <c r="I1263" s="460">
        <v>0</v>
      </c>
      <c r="J1263" s="460">
        <v>0</v>
      </c>
      <c r="K1263" s="460">
        <v>0</v>
      </c>
      <c r="L1263" s="460">
        <v>0</v>
      </c>
      <c r="M1263" s="445">
        <f t="shared" si="120"/>
        <v>0</v>
      </c>
      <c r="N1263" s="460">
        <v>0</v>
      </c>
      <c r="O1263" s="445">
        <f t="shared" si="124"/>
        <v>0</v>
      </c>
      <c r="P1263" s="444">
        <f t="shared" si="125"/>
        <v>0</v>
      </c>
      <c r="Q1263" s="463"/>
      <c r="R1263" s="453">
        <f t="shared" si="121"/>
        <v>0</v>
      </c>
    </row>
    <row r="1264" ht="30" hidden="1" customHeight="1" spans="1:18">
      <c r="A1264" s="426">
        <v>2150213</v>
      </c>
      <c r="B1264" s="427"/>
      <c r="C1264" s="427"/>
      <c r="D1264" s="427" t="s">
        <v>279</v>
      </c>
      <c r="E1264" s="429" t="s">
        <v>1248</v>
      </c>
      <c r="F1264" s="460">
        <f t="shared" si="122"/>
        <v>0</v>
      </c>
      <c r="G1264" s="430">
        <f t="shared" si="123"/>
        <v>0</v>
      </c>
      <c r="H1264" s="460">
        <v>0</v>
      </c>
      <c r="I1264" s="460">
        <v>0</v>
      </c>
      <c r="J1264" s="460">
        <v>0</v>
      </c>
      <c r="K1264" s="460">
        <v>0</v>
      </c>
      <c r="L1264" s="460">
        <v>0</v>
      </c>
      <c r="M1264" s="445">
        <f t="shared" si="120"/>
        <v>0</v>
      </c>
      <c r="N1264" s="460">
        <v>0</v>
      </c>
      <c r="O1264" s="445">
        <f t="shared" si="124"/>
        <v>0</v>
      </c>
      <c r="P1264" s="444">
        <f t="shared" si="125"/>
        <v>0</v>
      </c>
      <c r="Q1264" s="463"/>
      <c r="R1264" s="453">
        <f t="shared" si="121"/>
        <v>0</v>
      </c>
    </row>
    <row r="1265" ht="30" hidden="1" customHeight="1" spans="1:18">
      <c r="A1265" s="426">
        <v>2150214</v>
      </c>
      <c r="B1265" s="427"/>
      <c r="C1265" s="427"/>
      <c r="D1265" s="427" t="s">
        <v>287</v>
      </c>
      <c r="E1265" s="429" t="s">
        <v>1249</v>
      </c>
      <c r="F1265" s="460">
        <f t="shared" si="122"/>
        <v>0</v>
      </c>
      <c r="G1265" s="430">
        <f t="shared" si="123"/>
        <v>0</v>
      </c>
      <c r="H1265" s="460">
        <v>0</v>
      </c>
      <c r="I1265" s="460">
        <v>0</v>
      </c>
      <c r="J1265" s="460">
        <v>0</v>
      </c>
      <c r="K1265" s="460">
        <v>0</v>
      </c>
      <c r="L1265" s="460">
        <v>0</v>
      </c>
      <c r="M1265" s="445">
        <f t="shared" si="120"/>
        <v>0</v>
      </c>
      <c r="N1265" s="460">
        <v>0</v>
      </c>
      <c r="O1265" s="445">
        <f t="shared" si="124"/>
        <v>0</v>
      </c>
      <c r="P1265" s="444">
        <f t="shared" si="125"/>
        <v>0</v>
      </c>
      <c r="Q1265" s="463"/>
      <c r="R1265" s="453">
        <f t="shared" si="121"/>
        <v>0</v>
      </c>
    </row>
    <row r="1266" ht="30" hidden="1" customHeight="1" spans="1:18">
      <c r="A1266" s="426">
        <v>2150215</v>
      </c>
      <c r="B1266" s="427"/>
      <c r="C1266" s="427"/>
      <c r="D1266" s="427" t="s">
        <v>296</v>
      </c>
      <c r="E1266" s="429" t="s">
        <v>1250</v>
      </c>
      <c r="F1266" s="460">
        <f t="shared" si="122"/>
        <v>0</v>
      </c>
      <c r="G1266" s="430">
        <f t="shared" si="123"/>
        <v>0</v>
      </c>
      <c r="H1266" s="460">
        <v>0</v>
      </c>
      <c r="I1266" s="460">
        <v>0</v>
      </c>
      <c r="J1266" s="460">
        <v>0</v>
      </c>
      <c r="K1266" s="460">
        <v>0</v>
      </c>
      <c r="L1266" s="460">
        <v>0</v>
      </c>
      <c r="M1266" s="445">
        <f t="shared" si="120"/>
        <v>0</v>
      </c>
      <c r="N1266" s="460">
        <v>0</v>
      </c>
      <c r="O1266" s="445">
        <f t="shared" si="124"/>
        <v>0</v>
      </c>
      <c r="P1266" s="444">
        <f t="shared" si="125"/>
        <v>0</v>
      </c>
      <c r="Q1266" s="463"/>
      <c r="R1266" s="453">
        <f t="shared" si="121"/>
        <v>0</v>
      </c>
    </row>
    <row r="1267" ht="30" customHeight="1" spans="1:18">
      <c r="A1267" s="426">
        <v>2150299</v>
      </c>
      <c r="B1267" s="427"/>
      <c r="C1267" s="427"/>
      <c r="D1267" s="427" t="s">
        <v>204</v>
      </c>
      <c r="E1267" s="429" t="s">
        <v>1251</v>
      </c>
      <c r="F1267" s="460">
        <f t="shared" si="122"/>
        <v>0</v>
      </c>
      <c r="G1267" s="430">
        <f t="shared" si="123"/>
        <v>0</v>
      </c>
      <c r="H1267" s="460">
        <v>0</v>
      </c>
      <c r="I1267" s="460">
        <v>0</v>
      </c>
      <c r="J1267" s="460">
        <v>0</v>
      </c>
      <c r="K1267" s="460">
        <v>0</v>
      </c>
      <c r="L1267" s="460">
        <v>750</v>
      </c>
      <c r="M1267" s="445">
        <f t="shared" si="120"/>
        <v>0</v>
      </c>
      <c r="N1267" s="460">
        <v>0</v>
      </c>
      <c r="O1267" s="445">
        <f t="shared" si="124"/>
        <v>0</v>
      </c>
      <c r="P1267" s="444">
        <f t="shared" si="125"/>
        <v>750</v>
      </c>
      <c r="Q1267" s="463"/>
      <c r="R1267" s="453">
        <f t="shared" si="121"/>
        <v>1500</v>
      </c>
    </row>
    <row r="1268" ht="30" hidden="1" customHeight="1" spans="1:18">
      <c r="A1268" s="426">
        <v>21503</v>
      </c>
      <c r="B1268" s="427" t="s">
        <v>114</v>
      </c>
      <c r="C1268" s="427" t="s">
        <v>188</v>
      </c>
      <c r="D1268" s="428"/>
      <c r="E1268" s="429" t="s">
        <v>1252</v>
      </c>
      <c r="F1268" s="460">
        <f t="shared" si="122"/>
        <v>0</v>
      </c>
      <c r="G1268" s="430">
        <f t="shared" si="123"/>
        <v>0</v>
      </c>
      <c r="H1268" s="460">
        <v>0</v>
      </c>
      <c r="I1268" s="460">
        <v>0</v>
      </c>
      <c r="J1268" s="460">
        <v>0</v>
      </c>
      <c r="K1268" s="460">
        <v>0</v>
      </c>
      <c r="L1268" s="460">
        <v>0</v>
      </c>
      <c r="M1268" s="445">
        <f t="shared" si="120"/>
        <v>0</v>
      </c>
      <c r="N1268" s="460">
        <v>0</v>
      </c>
      <c r="O1268" s="445">
        <f t="shared" si="124"/>
        <v>0</v>
      </c>
      <c r="P1268" s="444">
        <f t="shared" si="125"/>
        <v>0</v>
      </c>
      <c r="Q1268" s="463"/>
      <c r="R1268" s="453">
        <f t="shared" si="121"/>
        <v>0</v>
      </c>
    </row>
    <row r="1269" ht="30" hidden="1" customHeight="1" spans="1:18">
      <c r="A1269" s="426">
        <v>2150301</v>
      </c>
      <c r="B1269" s="427"/>
      <c r="C1269" s="427"/>
      <c r="D1269" s="427" t="s">
        <v>183</v>
      </c>
      <c r="E1269" s="429" t="s">
        <v>185</v>
      </c>
      <c r="F1269" s="460">
        <f t="shared" si="122"/>
        <v>0</v>
      </c>
      <c r="G1269" s="430">
        <f t="shared" si="123"/>
        <v>0</v>
      </c>
      <c r="H1269" s="460">
        <v>0</v>
      </c>
      <c r="I1269" s="460">
        <v>0</v>
      </c>
      <c r="J1269" s="460">
        <v>0</v>
      </c>
      <c r="K1269" s="460">
        <v>0</v>
      </c>
      <c r="L1269" s="460">
        <v>0</v>
      </c>
      <c r="M1269" s="445">
        <f t="shared" si="120"/>
        <v>0</v>
      </c>
      <c r="N1269" s="460">
        <v>0</v>
      </c>
      <c r="O1269" s="445">
        <f t="shared" si="124"/>
        <v>0</v>
      </c>
      <c r="P1269" s="444">
        <f t="shared" si="125"/>
        <v>0</v>
      </c>
      <c r="Q1269" s="463"/>
      <c r="R1269" s="453">
        <f t="shared" si="121"/>
        <v>0</v>
      </c>
    </row>
    <row r="1270" ht="30" hidden="1" customHeight="1" spans="1:18">
      <c r="A1270" s="426">
        <v>2150302</v>
      </c>
      <c r="B1270" s="427"/>
      <c r="C1270" s="427"/>
      <c r="D1270" s="427" t="s">
        <v>186</v>
      </c>
      <c r="E1270" s="429" t="s">
        <v>187</v>
      </c>
      <c r="F1270" s="460">
        <f t="shared" si="122"/>
        <v>0</v>
      </c>
      <c r="G1270" s="430">
        <f t="shared" si="123"/>
        <v>0</v>
      </c>
      <c r="H1270" s="460">
        <v>0</v>
      </c>
      <c r="I1270" s="460">
        <v>0</v>
      </c>
      <c r="J1270" s="460">
        <v>0</v>
      </c>
      <c r="K1270" s="460">
        <v>0</v>
      </c>
      <c r="L1270" s="460">
        <v>0</v>
      </c>
      <c r="M1270" s="445">
        <f t="shared" si="120"/>
        <v>0</v>
      </c>
      <c r="N1270" s="460">
        <v>0</v>
      </c>
      <c r="O1270" s="445">
        <f t="shared" si="124"/>
        <v>0</v>
      </c>
      <c r="P1270" s="444">
        <f t="shared" si="125"/>
        <v>0</v>
      </c>
      <c r="Q1270" s="463"/>
      <c r="R1270" s="453">
        <f t="shared" si="121"/>
        <v>0</v>
      </c>
    </row>
    <row r="1271" ht="30" hidden="1" customHeight="1" spans="1:18">
      <c r="A1271" s="426">
        <v>2150303</v>
      </c>
      <c r="B1271" s="427"/>
      <c r="C1271" s="427"/>
      <c r="D1271" s="427" t="s">
        <v>188</v>
      </c>
      <c r="E1271" s="429" t="s">
        <v>189</v>
      </c>
      <c r="F1271" s="460">
        <f t="shared" si="122"/>
        <v>0</v>
      </c>
      <c r="G1271" s="430">
        <f t="shared" si="123"/>
        <v>0</v>
      </c>
      <c r="H1271" s="460">
        <v>0</v>
      </c>
      <c r="I1271" s="460">
        <v>0</v>
      </c>
      <c r="J1271" s="460">
        <v>0</v>
      </c>
      <c r="K1271" s="460">
        <v>0</v>
      </c>
      <c r="L1271" s="460">
        <v>0</v>
      </c>
      <c r="M1271" s="445">
        <f t="shared" si="120"/>
        <v>0</v>
      </c>
      <c r="N1271" s="460">
        <v>0</v>
      </c>
      <c r="O1271" s="445">
        <f t="shared" si="124"/>
        <v>0</v>
      </c>
      <c r="P1271" s="444">
        <f t="shared" si="125"/>
        <v>0</v>
      </c>
      <c r="Q1271" s="463"/>
      <c r="R1271" s="453">
        <f t="shared" si="121"/>
        <v>0</v>
      </c>
    </row>
    <row r="1272" ht="30" hidden="1" customHeight="1" spans="1:18">
      <c r="A1272" s="426">
        <v>2150399</v>
      </c>
      <c r="B1272" s="427"/>
      <c r="C1272" s="427"/>
      <c r="D1272" s="427" t="s">
        <v>204</v>
      </c>
      <c r="E1272" s="429" t="s">
        <v>1253</v>
      </c>
      <c r="F1272" s="460">
        <f t="shared" si="122"/>
        <v>0</v>
      </c>
      <c r="G1272" s="430">
        <f t="shared" si="123"/>
        <v>0</v>
      </c>
      <c r="H1272" s="460">
        <v>0</v>
      </c>
      <c r="I1272" s="460">
        <v>0</v>
      </c>
      <c r="J1272" s="460">
        <v>0</v>
      </c>
      <c r="K1272" s="460">
        <v>0</v>
      </c>
      <c r="L1272" s="460">
        <v>0</v>
      </c>
      <c r="M1272" s="445">
        <f t="shared" si="120"/>
        <v>0</v>
      </c>
      <c r="N1272" s="460">
        <v>0</v>
      </c>
      <c r="O1272" s="445">
        <f t="shared" si="124"/>
        <v>0</v>
      </c>
      <c r="P1272" s="444">
        <f t="shared" si="125"/>
        <v>0</v>
      </c>
      <c r="Q1272" s="463"/>
      <c r="R1272" s="453">
        <f t="shared" si="121"/>
        <v>0</v>
      </c>
    </row>
    <row r="1273" ht="30" customHeight="1" spans="1:18">
      <c r="A1273" s="426">
        <v>21505</v>
      </c>
      <c r="B1273" s="465" t="s">
        <v>114</v>
      </c>
      <c r="C1273" s="465" t="s">
        <v>192</v>
      </c>
      <c r="D1273" s="429"/>
      <c r="E1273" s="429" t="s">
        <v>1254</v>
      </c>
      <c r="F1273" s="460">
        <f t="shared" si="122"/>
        <v>214021.45</v>
      </c>
      <c r="G1273" s="430">
        <f t="shared" si="123"/>
        <v>193293.45</v>
      </c>
      <c r="H1273" s="460">
        <v>192876.5</v>
      </c>
      <c r="I1273" s="460">
        <v>0</v>
      </c>
      <c r="J1273" s="460">
        <v>416.95</v>
      </c>
      <c r="K1273" s="460">
        <v>20728</v>
      </c>
      <c r="L1273" s="460">
        <v>85362</v>
      </c>
      <c r="M1273" s="445">
        <f t="shared" si="120"/>
        <v>0.398847872491285</v>
      </c>
      <c r="N1273" s="460">
        <v>41102</v>
      </c>
      <c r="O1273" s="445">
        <f t="shared" si="124"/>
        <v>2.07683324412437</v>
      </c>
      <c r="P1273" s="444">
        <f t="shared" si="125"/>
        <v>44260</v>
      </c>
      <c r="Q1273" s="464"/>
      <c r="R1273" s="453">
        <f t="shared" si="121"/>
        <v>770917.875681117</v>
      </c>
    </row>
    <row r="1274" ht="30" customHeight="1" spans="1:18">
      <c r="A1274" s="426">
        <v>2150501</v>
      </c>
      <c r="B1274" s="427"/>
      <c r="C1274" s="427"/>
      <c r="D1274" s="427" t="s">
        <v>183</v>
      </c>
      <c r="E1274" s="429" t="s">
        <v>185</v>
      </c>
      <c r="F1274" s="460">
        <f t="shared" si="122"/>
        <v>8993.33</v>
      </c>
      <c r="G1274" s="430">
        <f t="shared" si="123"/>
        <v>8993.33</v>
      </c>
      <c r="H1274" s="460">
        <v>8993.33</v>
      </c>
      <c r="I1274" s="460">
        <v>0</v>
      </c>
      <c r="J1274" s="460">
        <v>0</v>
      </c>
      <c r="K1274" s="460">
        <v>0</v>
      </c>
      <c r="L1274" s="460">
        <v>7440</v>
      </c>
      <c r="M1274" s="445">
        <f t="shared" si="120"/>
        <v>0.827279772898359</v>
      </c>
      <c r="N1274" s="460">
        <v>8196</v>
      </c>
      <c r="O1274" s="445">
        <f t="shared" si="124"/>
        <v>0.907759882869693</v>
      </c>
      <c r="P1274" s="444">
        <f t="shared" si="125"/>
        <v>-756</v>
      </c>
      <c r="Q1274" s="463"/>
      <c r="R1274" s="453">
        <f t="shared" si="121"/>
        <v>41861.7250396558</v>
      </c>
    </row>
    <row r="1275" ht="30" customHeight="1" spans="1:18">
      <c r="A1275" s="426">
        <v>2150502</v>
      </c>
      <c r="B1275" s="427"/>
      <c r="C1275" s="427"/>
      <c r="D1275" s="427" t="s">
        <v>186</v>
      </c>
      <c r="E1275" s="429" t="s">
        <v>187</v>
      </c>
      <c r="F1275" s="460">
        <f t="shared" si="122"/>
        <v>1390</v>
      </c>
      <c r="G1275" s="430">
        <f t="shared" si="123"/>
        <v>1390</v>
      </c>
      <c r="H1275" s="460">
        <v>1090</v>
      </c>
      <c r="I1275" s="460">
        <v>0</v>
      </c>
      <c r="J1275" s="460">
        <v>300</v>
      </c>
      <c r="K1275" s="460">
        <v>0</v>
      </c>
      <c r="L1275" s="460">
        <v>820</v>
      </c>
      <c r="M1275" s="445">
        <f t="shared" si="120"/>
        <v>0.589928057553957</v>
      </c>
      <c r="N1275" s="460">
        <v>1043</v>
      </c>
      <c r="O1275" s="445">
        <f t="shared" si="124"/>
        <v>0.786193672099712</v>
      </c>
      <c r="P1275" s="444">
        <f t="shared" si="125"/>
        <v>-223</v>
      </c>
      <c r="Q1275" s="463"/>
      <c r="R1275" s="453">
        <f t="shared" si="121"/>
        <v>5511.37612172965</v>
      </c>
    </row>
    <row r="1276" ht="30" hidden="1" customHeight="1" spans="1:18">
      <c r="A1276" s="426">
        <v>2150503</v>
      </c>
      <c r="B1276" s="427"/>
      <c r="C1276" s="427"/>
      <c r="D1276" s="427" t="s">
        <v>188</v>
      </c>
      <c r="E1276" s="429" t="s">
        <v>189</v>
      </c>
      <c r="F1276" s="460">
        <f t="shared" si="122"/>
        <v>0</v>
      </c>
      <c r="G1276" s="430">
        <f t="shared" si="123"/>
        <v>0</v>
      </c>
      <c r="H1276" s="460">
        <v>0</v>
      </c>
      <c r="I1276" s="460">
        <v>0</v>
      </c>
      <c r="J1276" s="460">
        <v>0</v>
      </c>
      <c r="K1276" s="460">
        <v>0</v>
      </c>
      <c r="L1276" s="460">
        <v>0</v>
      </c>
      <c r="M1276" s="445">
        <f t="shared" si="120"/>
        <v>0</v>
      </c>
      <c r="N1276" s="460">
        <v>0</v>
      </c>
      <c r="O1276" s="445">
        <f t="shared" si="124"/>
        <v>0</v>
      </c>
      <c r="P1276" s="444">
        <f t="shared" si="125"/>
        <v>0</v>
      </c>
      <c r="Q1276" s="463"/>
      <c r="R1276" s="453">
        <f t="shared" si="121"/>
        <v>0</v>
      </c>
    </row>
    <row r="1277" ht="30" hidden="1" customHeight="1" spans="1:18">
      <c r="A1277" s="426">
        <v>2150505</v>
      </c>
      <c r="B1277" s="427"/>
      <c r="C1277" s="427"/>
      <c r="D1277" s="427" t="s">
        <v>192</v>
      </c>
      <c r="E1277" s="429" t="s">
        <v>1255</v>
      </c>
      <c r="F1277" s="460">
        <f t="shared" si="122"/>
        <v>0</v>
      </c>
      <c r="G1277" s="430">
        <f t="shared" si="123"/>
        <v>0</v>
      </c>
      <c r="H1277" s="460">
        <v>0</v>
      </c>
      <c r="I1277" s="460">
        <v>0</v>
      </c>
      <c r="J1277" s="460">
        <v>0</v>
      </c>
      <c r="K1277" s="460">
        <v>0</v>
      </c>
      <c r="L1277" s="460">
        <v>0</v>
      </c>
      <c r="M1277" s="445">
        <f t="shared" si="120"/>
        <v>0</v>
      </c>
      <c r="N1277" s="460">
        <v>0</v>
      </c>
      <c r="O1277" s="445">
        <f t="shared" si="124"/>
        <v>0</v>
      </c>
      <c r="P1277" s="444">
        <f t="shared" si="125"/>
        <v>0</v>
      </c>
      <c r="Q1277" s="463"/>
      <c r="R1277" s="453">
        <f t="shared" si="121"/>
        <v>0</v>
      </c>
    </row>
    <row r="1278" ht="30" hidden="1" customHeight="1" spans="1:18">
      <c r="A1278" s="426">
        <v>2150506</v>
      </c>
      <c r="B1278" s="427"/>
      <c r="C1278" s="427"/>
      <c r="D1278" s="427" t="s">
        <v>194</v>
      </c>
      <c r="E1278" s="429" t="s">
        <v>1256</v>
      </c>
      <c r="F1278" s="460">
        <f t="shared" si="122"/>
        <v>0</v>
      </c>
      <c r="G1278" s="430">
        <f t="shared" si="123"/>
        <v>0</v>
      </c>
      <c r="H1278" s="460">
        <v>0</v>
      </c>
      <c r="I1278" s="460">
        <v>0</v>
      </c>
      <c r="J1278" s="460">
        <v>0</v>
      </c>
      <c r="K1278" s="460">
        <v>0</v>
      </c>
      <c r="L1278" s="460">
        <v>0</v>
      </c>
      <c r="M1278" s="445">
        <f t="shared" si="120"/>
        <v>0</v>
      </c>
      <c r="N1278" s="460">
        <v>0</v>
      </c>
      <c r="O1278" s="445">
        <f t="shared" si="124"/>
        <v>0</v>
      </c>
      <c r="P1278" s="444">
        <f t="shared" si="125"/>
        <v>0</v>
      </c>
      <c r="Q1278" s="463"/>
      <c r="R1278" s="453">
        <f t="shared" si="121"/>
        <v>0</v>
      </c>
    </row>
    <row r="1279" ht="30" customHeight="1" spans="1:18">
      <c r="A1279" s="426">
        <v>2150507</v>
      </c>
      <c r="B1279" s="427"/>
      <c r="C1279" s="427"/>
      <c r="D1279" s="427" t="s">
        <v>196</v>
      </c>
      <c r="E1279" s="429" t="s">
        <v>1257</v>
      </c>
      <c r="F1279" s="460">
        <f t="shared" si="122"/>
        <v>1351.59</v>
      </c>
      <c r="G1279" s="430">
        <f t="shared" si="123"/>
        <v>1351.59</v>
      </c>
      <c r="H1279" s="460">
        <v>1288.59</v>
      </c>
      <c r="I1279" s="460">
        <v>0</v>
      </c>
      <c r="J1279" s="460">
        <v>63</v>
      </c>
      <c r="K1279" s="460">
        <v>0</v>
      </c>
      <c r="L1279" s="460">
        <v>1141</v>
      </c>
      <c r="M1279" s="445">
        <f t="shared" si="120"/>
        <v>0.844190915884255</v>
      </c>
      <c r="N1279" s="460">
        <v>804</v>
      </c>
      <c r="O1279" s="445">
        <f t="shared" si="124"/>
        <v>1.41915422885572</v>
      </c>
      <c r="P1279" s="444">
        <f t="shared" si="125"/>
        <v>337</v>
      </c>
      <c r="Q1279" s="463"/>
      <c r="R1279" s="453">
        <f t="shared" si="121"/>
        <v>6276.03334514474</v>
      </c>
    </row>
    <row r="1280" ht="30" customHeight="1" spans="1:18">
      <c r="A1280" s="426">
        <v>2150508</v>
      </c>
      <c r="B1280" s="427"/>
      <c r="C1280" s="427"/>
      <c r="D1280" s="427" t="s">
        <v>198</v>
      </c>
      <c r="E1280" s="429" t="s">
        <v>1258</v>
      </c>
      <c r="F1280" s="460">
        <f t="shared" si="122"/>
        <v>22655.02</v>
      </c>
      <c r="G1280" s="430">
        <f t="shared" si="123"/>
        <v>1927.02</v>
      </c>
      <c r="H1280" s="460">
        <v>1918.07</v>
      </c>
      <c r="I1280" s="460">
        <v>0</v>
      </c>
      <c r="J1280" s="460">
        <v>8.95</v>
      </c>
      <c r="K1280" s="460">
        <v>20728</v>
      </c>
      <c r="L1280" s="460">
        <v>12157</v>
      </c>
      <c r="M1280" s="445">
        <f t="shared" si="120"/>
        <v>0.536613960173065</v>
      </c>
      <c r="N1280" s="460">
        <v>1468</v>
      </c>
      <c r="O1280" s="445">
        <f t="shared" si="124"/>
        <v>8.28133514986376</v>
      </c>
      <c r="P1280" s="444">
        <f t="shared" si="125"/>
        <v>10689</v>
      </c>
      <c r="Q1280" s="464"/>
      <c r="R1280" s="453">
        <f t="shared" si="121"/>
        <v>50822.92794911</v>
      </c>
    </row>
    <row r="1281" ht="30" hidden="1" customHeight="1" spans="1:18">
      <c r="A1281" s="426">
        <v>2150509</v>
      </c>
      <c r="B1281" s="427"/>
      <c r="C1281" s="427"/>
      <c r="D1281" s="427" t="s">
        <v>200</v>
      </c>
      <c r="E1281" s="429" t="s">
        <v>1259</v>
      </c>
      <c r="F1281" s="460">
        <f t="shared" si="122"/>
        <v>0</v>
      </c>
      <c r="G1281" s="430">
        <f t="shared" si="123"/>
        <v>0</v>
      </c>
      <c r="H1281" s="460">
        <v>0</v>
      </c>
      <c r="I1281" s="460">
        <v>0</v>
      </c>
      <c r="J1281" s="460">
        <v>0</v>
      </c>
      <c r="K1281" s="460">
        <v>0</v>
      </c>
      <c r="L1281" s="460">
        <v>0</v>
      </c>
      <c r="M1281" s="445">
        <f t="shared" si="120"/>
        <v>0</v>
      </c>
      <c r="N1281" s="460">
        <v>0</v>
      </c>
      <c r="O1281" s="445">
        <f t="shared" si="124"/>
        <v>0</v>
      </c>
      <c r="P1281" s="444">
        <f t="shared" si="125"/>
        <v>0</v>
      </c>
      <c r="Q1281" s="463"/>
      <c r="R1281" s="453">
        <f t="shared" si="121"/>
        <v>0</v>
      </c>
    </row>
    <row r="1282" ht="30" customHeight="1" spans="1:18">
      <c r="A1282" s="426">
        <v>2150510</v>
      </c>
      <c r="B1282" s="427"/>
      <c r="C1282" s="427"/>
      <c r="D1282" s="427" t="s">
        <v>260</v>
      </c>
      <c r="E1282" s="429" t="s">
        <v>1260</v>
      </c>
      <c r="F1282" s="460">
        <f t="shared" si="122"/>
        <v>176149</v>
      </c>
      <c r="G1282" s="430">
        <f t="shared" si="123"/>
        <v>176149</v>
      </c>
      <c r="H1282" s="460">
        <v>176149</v>
      </c>
      <c r="I1282" s="460">
        <v>0</v>
      </c>
      <c r="J1282" s="460">
        <v>0</v>
      </c>
      <c r="K1282" s="460">
        <v>0</v>
      </c>
      <c r="L1282" s="460">
        <v>61216</v>
      </c>
      <c r="M1282" s="445">
        <f t="shared" si="120"/>
        <v>0.347523971183487</v>
      </c>
      <c r="N1282" s="460">
        <v>27935</v>
      </c>
      <c r="O1282" s="445">
        <f t="shared" si="124"/>
        <v>2.19137282978343</v>
      </c>
      <c r="P1282" s="444">
        <f t="shared" si="125"/>
        <v>33281</v>
      </c>
      <c r="Q1282" s="464"/>
      <c r="R1282" s="453">
        <f t="shared" si="121"/>
        <v>650881.538896801</v>
      </c>
    </row>
    <row r="1283" ht="30" hidden="1" customHeight="1" spans="1:18">
      <c r="A1283" s="426">
        <v>2150511</v>
      </c>
      <c r="B1283" s="427"/>
      <c r="C1283" s="427"/>
      <c r="D1283" s="427" t="s">
        <v>269</v>
      </c>
      <c r="E1283" s="429" t="s">
        <v>1261</v>
      </c>
      <c r="F1283" s="460">
        <f t="shared" si="122"/>
        <v>0</v>
      </c>
      <c r="G1283" s="430">
        <f t="shared" si="123"/>
        <v>0</v>
      </c>
      <c r="H1283" s="460">
        <v>0</v>
      </c>
      <c r="I1283" s="460">
        <v>0</v>
      </c>
      <c r="J1283" s="460">
        <v>0</v>
      </c>
      <c r="K1283" s="460">
        <v>0</v>
      </c>
      <c r="L1283" s="460">
        <v>0</v>
      </c>
      <c r="M1283" s="445">
        <f t="shared" si="120"/>
        <v>0</v>
      </c>
      <c r="N1283" s="460">
        <v>0</v>
      </c>
      <c r="O1283" s="445">
        <f t="shared" si="124"/>
        <v>0</v>
      </c>
      <c r="P1283" s="444">
        <f t="shared" si="125"/>
        <v>0</v>
      </c>
      <c r="Q1283" s="463"/>
      <c r="R1283" s="453">
        <f t="shared" si="121"/>
        <v>0</v>
      </c>
    </row>
    <row r="1284" ht="30" hidden="1" customHeight="1" spans="1:18">
      <c r="A1284" s="426">
        <v>2150513</v>
      </c>
      <c r="B1284" s="427"/>
      <c r="C1284" s="427"/>
      <c r="D1284" s="427" t="s">
        <v>279</v>
      </c>
      <c r="E1284" s="429" t="s">
        <v>1166</v>
      </c>
      <c r="F1284" s="460">
        <f t="shared" si="122"/>
        <v>0</v>
      </c>
      <c r="G1284" s="430">
        <f t="shared" si="123"/>
        <v>0</v>
      </c>
      <c r="H1284" s="460">
        <v>0</v>
      </c>
      <c r="I1284" s="460">
        <v>0</v>
      </c>
      <c r="J1284" s="460">
        <v>0</v>
      </c>
      <c r="K1284" s="460">
        <v>0</v>
      </c>
      <c r="L1284" s="460">
        <v>0</v>
      </c>
      <c r="M1284" s="445">
        <f t="shared" si="120"/>
        <v>0</v>
      </c>
      <c r="N1284" s="460">
        <v>0</v>
      </c>
      <c r="O1284" s="445">
        <f t="shared" si="124"/>
        <v>0</v>
      </c>
      <c r="P1284" s="444">
        <f t="shared" si="125"/>
        <v>0</v>
      </c>
      <c r="Q1284" s="463"/>
      <c r="R1284" s="453">
        <f t="shared" si="121"/>
        <v>0</v>
      </c>
    </row>
    <row r="1285" ht="30" hidden="1" customHeight="1" spans="1:18">
      <c r="A1285" s="426">
        <v>2150515</v>
      </c>
      <c r="B1285" s="427"/>
      <c r="C1285" s="427"/>
      <c r="D1285" s="427" t="s">
        <v>296</v>
      </c>
      <c r="E1285" s="429" t="s">
        <v>1262</v>
      </c>
      <c r="F1285" s="460">
        <f t="shared" si="122"/>
        <v>0</v>
      </c>
      <c r="G1285" s="430">
        <f t="shared" si="123"/>
        <v>0</v>
      </c>
      <c r="H1285" s="460">
        <v>0</v>
      </c>
      <c r="I1285" s="460">
        <v>0</v>
      </c>
      <c r="J1285" s="460">
        <v>0</v>
      </c>
      <c r="K1285" s="460">
        <v>0</v>
      </c>
      <c r="L1285" s="460">
        <v>0</v>
      </c>
      <c r="M1285" s="445">
        <f t="shared" si="120"/>
        <v>0</v>
      </c>
      <c r="N1285" s="460">
        <v>0</v>
      </c>
      <c r="O1285" s="445">
        <f t="shared" si="124"/>
        <v>0</v>
      </c>
      <c r="P1285" s="444">
        <f t="shared" si="125"/>
        <v>0</v>
      </c>
      <c r="Q1285" s="463"/>
      <c r="R1285" s="453">
        <f t="shared" si="121"/>
        <v>0</v>
      </c>
    </row>
    <row r="1286" ht="30" customHeight="1" spans="1:18">
      <c r="A1286" s="426">
        <v>2150599</v>
      </c>
      <c r="B1286" s="427"/>
      <c r="C1286" s="427"/>
      <c r="D1286" s="427" t="s">
        <v>204</v>
      </c>
      <c r="E1286" s="429" t="s">
        <v>1263</v>
      </c>
      <c r="F1286" s="460">
        <f t="shared" si="122"/>
        <v>3482.51</v>
      </c>
      <c r="G1286" s="430">
        <f t="shared" si="123"/>
        <v>3482.51</v>
      </c>
      <c r="H1286" s="460">
        <v>3437.51</v>
      </c>
      <c r="I1286" s="460">
        <v>0</v>
      </c>
      <c r="J1286" s="460">
        <v>45</v>
      </c>
      <c r="K1286" s="460">
        <v>0</v>
      </c>
      <c r="L1286" s="460">
        <v>2588</v>
      </c>
      <c r="M1286" s="445">
        <f t="shared" si="120"/>
        <v>0.74314215896006</v>
      </c>
      <c r="N1286" s="460">
        <v>1656</v>
      </c>
      <c r="O1286" s="445">
        <f t="shared" si="124"/>
        <v>1.56280193236715</v>
      </c>
      <c r="P1286" s="444">
        <f t="shared" si="125"/>
        <v>932</v>
      </c>
      <c r="Q1286" s="463"/>
      <c r="R1286" s="453">
        <f t="shared" si="121"/>
        <v>15580.8359440913</v>
      </c>
    </row>
    <row r="1287" ht="30" customHeight="1" spans="1:18">
      <c r="A1287" s="426">
        <v>21506</v>
      </c>
      <c r="B1287" s="427" t="s">
        <v>114</v>
      </c>
      <c r="C1287" s="427" t="s">
        <v>194</v>
      </c>
      <c r="D1287" s="428"/>
      <c r="E1287" s="429" t="s">
        <v>1264</v>
      </c>
      <c r="F1287" s="460">
        <f t="shared" si="122"/>
        <v>14048.01</v>
      </c>
      <c r="G1287" s="430">
        <f t="shared" si="123"/>
        <v>14048.01</v>
      </c>
      <c r="H1287" s="460">
        <v>13694.01</v>
      </c>
      <c r="I1287" s="460">
        <v>0</v>
      </c>
      <c r="J1287" s="460">
        <v>354</v>
      </c>
      <c r="K1287" s="460">
        <v>0</v>
      </c>
      <c r="L1287" s="460">
        <v>18455</v>
      </c>
      <c r="M1287" s="445">
        <f t="shared" ref="M1287:M1350" si="126">IF(F1287=0,0,L1287/F1287)</f>
        <v>1.3137092015168</v>
      </c>
      <c r="N1287" s="460">
        <v>4617</v>
      </c>
      <c r="O1287" s="445">
        <f t="shared" si="124"/>
        <v>3.99718431882175</v>
      </c>
      <c r="P1287" s="444">
        <f t="shared" si="125"/>
        <v>13838</v>
      </c>
      <c r="Q1287" s="463"/>
      <c r="R1287" s="453">
        <f t="shared" si="121"/>
        <v>78705.3408935203</v>
      </c>
    </row>
    <row r="1288" ht="30" customHeight="1" spans="1:18">
      <c r="A1288" s="426">
        <v>2150601</v>
      </c>
      <c r="B1288" s="427"/>
      <c r="C1288" s="427"/>
      <c r="D1288" s="427" t="s">
        <v>183</v>
      </c>
      <c r="E1288" s="429" t="s">
        <v>185</v>
      </c>
      <c r="F1288" s="460">
        <f t="shared" si="122"/>
        <v>1426.01</v>
      </c>
      <c r="G1288" s="430">
        <f t="shared" si="123"/>
        <v>1426.01</v>
      </c>
      <c r="H1288" s="460">
        <v>1072.01</v>
      </c>
      <c r="I1288" s="460">
        <v>0</v>
      </c>
      <c r="J1288" s="460">
        <v>354</v>
      </c>
      <c r="K1288" s="460">
        <v>0</v>
      </c>
      <c r="L1288" s="460">
        <v>914</v>
      </c>
      <c r="M1288" s="445">
        <f t="shared" si="126"/>
        <v>0.640949221954965</v>
      </c>
      <c r="N1288" s="460">
        <v>808</v>
      </c>
      <c r="O1288" s="445">
        <f t="shared" si="124"/>
        <v>1.13118811881188</v>
      </c>
      <c r="P1288" s="444">
        <f t="shared" si="125"/>
        <v>106</v>
      </c>
      <c r="Q1288" s="463"/>
      <c r="R1288" s="453">
        <f t="shared" ref="R1288:R1351" si="127">F1288+G1288+H1288+L1288+M1288+N1288+O1288+P1288</f>
        <v>5753.80213734077</v>
      </c>
    </row>
    <row r="1289" ht="30" customHeight="1" spans="1:18">
      <c r="A1289" s="426">
        <v>2150602</v>
      </c>
      <c r="B1289" s="427"/>
      <c r="C1289" s="427"/>
      <c r="D1289" s="427" t="s">
        <v>186</v>
      </c>
      <c r="E1289" s="429" t="s">
        <v>187</v>
      </c>
      <c r="F1289" s="460">
        <f t="shared" ref="F1289:F1352" si="128">G1289+K1289</f>
        <v>622</v>
      </c>
      <c r="G1289" s="430">
        <f t="shared" ref="G1289:G1352" si="129">H1289+I1289+J1289</f>
        <v>622</v>
      </c>
      <c r="H1289" s="460">
        <v>622</v>
      </c>
      <c r="I1289" s="460">
        <v>0</v>
      </c>
      <c r="J1289" s="460">
        <v>0</v>
      </c>
      <c r="K1289" s="460">
        <v>0</v>
      </c>
      <c r="L1289" s="460">
        <v>334</v>
      </c>
      <c r="M1289" s="445">
        <f t="shared" si="126"/>
        <v>0.536977491961415</v>
      </c>
      <c r="N1289" s="460">
        <v>205</v>
      </c>
      <c r="O1289" s="445">
        <f t="shared" si="124"/>
        <v>1.62926829268293</v>
      </c>
      <c r="P1289" s="444">
        <f t="shared" si="125"/>
        <v>129</v>
      </c>
      <c r="Q1289" s="463"/>
      <c r="R1289" s="453">
        <f t="shared" si="127"/>
        <v>2536.16624578464</v>
      </c>
    </row>
    <row r="1290" ht="30" hidden="1" customHeight="1" spans="1:18">
      <c r="A1290" s="426">
        <v>2150603</v>
      </c>
      <c r="B1290" s="427"/>
      <c r="C1290" s="427"/>
      <c r="D1290" s="427" t="s">
        <v>188</v>
      </c>
      <c r="E1290" s="429" t="s">
        <v>189</v>
      </c>
      <c r="F1290" s="460">
        <f t="shared" si="128"/>
        <v>0</v>
      </c>
      <c r="G1290" s="430">
        <f t="shared" si="129"/>
        <v>0</v>
      </c>
      <c r="H1290" s="460">
        <v>0</v>
      </c>
      <c r="I1290" s="460">
        <v>0</v>
      </c>
      <c r="J1290" s="460">
        <v>0</v>
      </c>
      <c r="K1290" s="460">
        <v>0</v>
      </c>
      <c r="L1290" s="460">
        <v>0</v>
      </c>
      <c r="M1290" s="445">
        <f t="shared" si="126"/>
        <v>0</v>
      </c>
      <c r="N1290" s="460">
        <v>0</v>
      </c>
      <c r="O1290" s="445">
        <f t="shared" si="124"/>
        <v>0</v>
      </c>
      <c r="P1290" s="444">
        <f t="shared" si="125"/>
        <v>0</v>
      </c>
      <c r="Q1290" s="463"/>
      <c r="R1290" s="453">
        <f t="shared" si="127"/>
        <v>0</v>
      </c>
    </row>
    <row r="1291" ht="30" hidden="1" customHeight="1" spans="1:18">
      <c r="A1291" s="426">
        <v>2150604</v>
      </c>
      <c r="B1291" s="427"/>
      <c r="C1291" s="427"/>
      <c r="D1291" s="427" t="s">
        <v>190</v>
      </c>
      <c r="E1291" s="429" t="s">
        <v>1265</v>
      </c>
      <c r="F1291" s="460">
        <f t="shared" si="128"/>
        <v>0</v>
      </c>
      <c r="G1291" s="430">
        <f t="shared" si="129"/>
        <v>0</v>
      </c>
      <c r="H1291" s="460">
        <v>0</v>
      </c>
      <c r="I1291" s="460">
        <v>0</v>
      </c>
      <c r="J1291" s="460">
        <v>0</v>
      </c>
      <c r="K1291" s="460">
        <v>0</v>
      </c>
      <c r="L1291" s="460">
        <v>0</v>
      </c>
      <c r="M1291" s="445">
        <f t="shared" si="126"/>
        <v>0</v>
      </c>
      <c r="N1291" s="460">
        <v>0</v>
      </c>
      <c r="O1291" s="445">
        <f t="shared" si="124"/>
        <v>0</v>
      </c>
      <c r="P1291" s="444">
        <f t="shared" si="125"/>
        <v>0</v>
      </c>
      <c r="Q1291" s="463"/>
      <c r="R1291" s="453">
        <f t="shared" si="127"/>
        <v>0</v>
      </c>
    </row>
    <row r="1292" ht="30" customHeight="1" spans="1:18">
      <c r="A1292" s="426">
        <v>2150605</v>
      </c>
      <c r="B1292" s="427"/>
      <c r="C1292" s="427"/>
      <c r="D1292" s="427" t="s">
        <v>192</v>
      </c>
      <c r="E1292" s="429" t="s">
        <v>1266</v>
      </c>
      <c r="F1292" s="460">
        <f t="shared" si="128"/>
        <v>0</v>
      </c>
      <c r="G1292" s="430">
        <f t="shared" si="129"/>
        <v>0</v>
      </c>
      <c r="H1292" s="460">
        <v>0</v>
      </c>
      <c r="I1292" s="460">
        <v>0</v>
      </c>
      <c r="J1292" s="460">
        <v>0</v>
      </c>
      <c r="K1292" s="460">
        <v>0</v>
      </c>
      <c r="L1292" s="460">
        <v>474</v>
      </c>
      <c r="M1292" s="445">
        <f t="shared" si="126"/>
        <v>0</v>
      </c>
      <c r="N1292" s="460">
        <v>1602</v>
      </c>
      <c r="O1292" s="445">
        <f t="shared" si="124"/>
        <v>0.295880149812734</v>
      </c>
      <c r="P1292" s="444">
        <f t="shared" si="125"/>
        <v>-1128</v>
      </c>
      <c r="Q1292" s="463"/>
      <c r="R1292" s="453">
        <f t="shared" si="127"/>
        <v>948.295880149813</v>
      </c>
    </row>
    <row r="1293" ht="30" customHeight="1" spans="1:18">
      <c r="A1293" s="426">
        <v>2150606</v>
      </c>
      <c r="B1293" s="427"/>
      <c r="C1293" s="427"/>
      <c r="D1293" s="427" t="s">
        <v>194</v>
      </c>
      <c r="E1293" s="429" t="s">
        <v>1267</v>
      </c>
      <c r="F1293" s="460">
        <f t="shared" si="128"/>
        <v>0</v>
      </c>
      <c r="G1293" s="430">
        <f t="shared" si="129"/>
        <v>0</v>
      </c>
      <c r="H1293" s="460">
        <v>0</v>
      </c>
      <c r="I1293" s="460">
        <v>0</v>
      </c>
      <c r="J1293" s="460">
        <v>0</v>
      </c>
      <c r="K1293" s="460">
        <v>0</v>
      </c>
      <c r="L1293" s="460">
        <v>2061</v>
      </c>
      <c r="M1293" s="445">
        <f t="shared" si="126"/>
        <v>0</v>
      </c>
      <c r="N1293" s="460">
        <v>0</v>
      </c>
      <c r="O1293" s="445">
        <f t="shared" si="124"/>
        <v>0</v>
      </c>
      <c r="P1293" s="444">
        <f t="shared" si="125"/>
        <v>2061</v>
      </c>
      <c r="Q1293" s="463"/>
      <c r="R1293" s="453">
        <f t="shared" si="127"/>
        <v>4122</v>
      </c>
    </row>
    <row r="1294" ht="30" customHeight="1" spans="1:18">
      <c r="A1294" s="426">
        <v>2150607</v>
      </c>
      <c r="B1294" s="427"/>
      <c r="C1294" s="427"/>
      <c r="D1294" s="427" t="s">
        <v>196</v>
      </c>
      <c r="E1294" s="429" t="s">
        <v>1268</v>
      </c>
      <c r="F1294" s="460">
        <f t="shared" si="128"/>
        <v>0</v>
      </c>
      <c r="G1294" s="430">
        <f t="shared" si="129"/>
        <v>0</v>
      </c>
      <c r="H1294" s="460">
        <v>0</v>
      </c>
      <c r="I1294" s="460">
        <v>0</v>
      </c>
      <c r="J1294" s="460">
        <v>0</v>
      </c>
      <c r="K1294" s="460">
        <v>0</v>
      </c>
      <c r="L1294" s="460">
        <v>13620</v>
      </c>
      <c r="M1294" s="445">
        <f t="shared" si="126"/>
        <v>0</v>
      </c>
      <c r="N1294" s="460">
        <v>1107</v>
      </c>
      <c r="O1294" s="445">
        <f t="shared" si="124"/>
        <v>12.3035230352304</v>
      </c>
      <c r="P1294" s="444">
        <f t="shared" si="125"/>
        <v>12513</v>
      </c>
      <c r="Q1294" s="463"/>
      <c r="R1294" s="453">
        <f t="shared" si="127"/>
        <v>27252.3035230352</v>
      </c>
    </row>
    <row r="1295" ht="30" customHeight="1" spans="1:18">
      <c r="A1295" s="426">
        <v>2150699</v>
      </c>
      <c r="B1295" s="427"/>
      <c r="C1295" s="427"/>
      <c r="D1295" s="427" t="s">
        <v>204</v>
      </c>
      <c r="E1295" s="429" t="s">
        <v>1269</v>
      </c>
      <c r="F1295" s="460">
        <f t="shared" si="128"/>
        <v>12000</v>
      </c>
      <c r="G1295" s="430">
        <f t="shared" si="129"/>
        <v>12000</v>
      </c>
      <c r="H1295" s="460">
        <v>12000</v>
      </c>
      <c r="I1295" s="460">
        <v>0</v>
      </c>
      <c r="J1295" s="460">
        <v>0</v>
      </c>
      <c r="K1295" s="460">
        <v>0</v>
      </c>
      <c r="L1295" s="460">
        <v>1052</v>
      </c>
      <c r="M1295" s="445">
        <f t="shared" si="126"/>
        <v>0.0876666666666667</v>
      </c>
      <c r="N1295" s="460">
        <v>895</v>
      </c>
      <c r="O1295" s="445">
        <f t="shared" si="124"/>
        <v>1.17541899441341</v>
      </c>
      <c r="P1295" s="444">
        <f t="shared" si="125"/>
        <v>157</v>
      </c>
      <c r="Q1295" s="463"/>
      <c r="R1295" s="453">
        <f t="shared" si="127"/>
        <v>38105.2630856611</v>
      </c>
    </row>
    <row r="1296" ht="30" customHeight="1" spans="1:18">
      <c r="A1296" s="426">
        <v>21507</v>
      </c>
      <c r="B1296" s="427" t="s">
        <v>114</v>
      </c>
      <c r="C1296" s="427" t="s">
        <v>196</v>
      </c>
      <c r="D1296" s="428"/>
      <c r="E1296" s="429" t="s">
        <v>1270</v>
      </c>
      <c r="F1296" s="460">
        <f t="shared" si="128"/>
        <v>5227.9</v>
      </c>
      <c r="G1296" s="430">
        <f t="shared" si="129"/>
        <v>5227.9</v>
      </c>
      <c r="H1296" s="460">
        <v>5227.9</v>
      </c>
      <c r="I1296" s="460">
        <v>0</v>
      </c>
      <c r="J1296" s="460">
        <v>0</v>
      </c>
      <c r="K1296" s="460">
        <v>0</v>
      </c>
      <c r="L1296" s="460">
        <v>4562</v>
      </c>
      <c r="M1296" s="445">
        <f t="shared" si="126"/>
        <v>0.872625719696245</v>
      </c>
      <c r="N1296" s="460">
        <v>4358</v>
      </c>
      <c r="O1296" s="445">
        <f t="shared" si="124"/>
        <v>1.04681046351537</v>
      </c>
      <c r="P1296" s="444">
        <f t="shared" si="125"/>
        <v>204</v>
      </c>
      <c r="Q1296" s="463"/>
      <c r="R1296" s="453">
        <f t="shared" si="127"/>
        <v>24809.6194361832</v>
      </c>
    </row>
    <row r="1297" ht="30" customHeight="1" spans="1:18">
      <c r="A1297" s="426">
        <v>2150701</v>
      </c>
      <c r="B1297" s="427"/>
      <c r="C1297" s="427"/>
      <c r="D1297" s="427" t="s">
        <v>183</v>
      </c>
      <c r="E1297" s="429" t="s">
        <v>185</v>
      </c>
      <c r="F1297" s="460">
        <f t="shared" si="128"/>
        <v>2153.34</v>
      </c>
      <c r="G1297" s="430">
        <f t="shared" si="129"/>
        <v>2153.34</v>
      </c>
      <c r="H1297" s="460">
        <v>2153.34</v>
      </c>
      <c r="I1297" s="460">
        <v>0</v>
      </c>
      <c r="J1297" s="460">
        <v>0</v>
      </c>
      <c r="K1297" s="460">
        <v>0</v>
      </c>
      <c r="L1297" s="460">
        <v>1765</v>
      </c>
      <c r="M1297" s="445">
        <f t="shared" si="126"/>
        <v>0.819656905086981</v>
      </c>
      <c r="N1297" s="460">
        <v>1627</v>
      </c>
      <c r="O1297" s="445">
        <f t="shared" ref="O1297:O1360" si="130">IF(N1297=0,0,L1297/N1297)</f>
        <v>1.08481868469576</v>
      </c>
      <c r="P1297" s="444">
        <f t="shared" ref="P1297:P1360" si="131">L1297-N1297</f>
        <v>138</v>
      </c>
      <c r="Q1297" s="463"/>
      <c r="R1297" s="453">
        <f t="shared" si="127"/>
        <v>9991.92447558978</v>
      </c>
    </row>
    <row r="1298" ht="30" customHeight="1" spans="1:18">
      <c r="A1298" s="426">
        <v>2150702</v>
      </c>
      <c r="B1298" s="427"/>
      <c r="C1298" s="427"/>
      <c r="D1298" s="427" t="s">
        <v>186</v>
      </c>
      <c r="E1298" s="429" t="s">
        <v>187</v>
      </c>
      <c r="F1298" s="460">
        <f t="shared" si="128"/>
        <v>400</v>
      </c>
      <c r="G1298" s="430">
        <f t="shared" si="129"/>
        <v>400</v>
      </c>
      <c r="H1298" s="460">
        <v>400</v>
      </c>
      <c r="I1298" s="460">
        <v>0</v>
      </c>
      <c r="J1298" s="460">
        <v>0</v>
      </c>
      <c r="K1298" s="460">
        <v>0</v>
      </c>
      <c r="L1298" s="460">
        <v>157</v>
      </c>
      <c r="M1298" s="445">
        <f t="shared" si="126"/>
        <v>0.3925</v>
      </c>
      <c r="N1298" s="460">
        <v>251</v>
      </c>
      <c r="O1298" s="445">
        <f t="shared" si="130"/>
        <v>0.625498007968127</v>
      </c>
      <c r="P1298" s="444">
        <f t="shared" si="131"/>
        <v>-94</v>
      </c>
      <c r="Q1298" s="463"/>
      <c r="R1298" s="453">
        <f t="shared" si="127"/>
        <v>1515.01799800797</v>
      </c>
    </row>
    <row r="1299" ht="30" hidden="1" customHeight="1" spans="1:18">
      <c r="A1299" s="426">
        <v>2150703</v>
      </c>
      <c r="B1299" s="427"/>
      <c r="C1299" s="427"/>
      <c r="D1299" s="427" t="s">
        <v>188</v>
      </c>
      <c r="E1299" s="429" t="s">
        <v>189</v>
      </c>
      <c r="F1299" s="460">
        <f t="shared" si="128"/>
        <v>0</v>
      </c>
      <c r="G1299" s="430">
        <f t="shared" si="129"/>
        <v>0</v>
      </c>
      <c r="H1299" s="460">
        <v>0</v>
      </c>
      <c r="I1299" s="460">
        <v>0</v>
      </c>
      <c r="J1299" s="460">
        <v>0</v>
      </c>
      <c r="K1299" s="460">
        <v>0</v>
      </c>
      <c r="L1299" s="460">
        <v>0</v>
      </c>
      <c r="M1299" s="445">
        <f t="shared" si="126"/>
        <v>0</v>
      </c>
      <c r="N1299" s="460">
        <v>0</v>
      </c>
      <c r="O1299" s="445">
        <f t="shared" si="130"/>
        <v>0</v>
      </c>
      <c r="P1299" s="444">
        <f t="shared" si="131"/>
        <v>0</v>
      </c>
      <c r="Q1299" s="463"/>
      <c r="R1299" s="453">
        <f t="shared" si="127"/>
        <v>0</v>
      </c>
    </row>
    <row r="1300" ht="30" hidden="1" customHeight="1" spans="1:18">
      <c r="A1300" s="426">
        <v>2150704</v>
      </c>
      <c r="B1300" s="427"/>
      <c r="C1300" s="427"/>
      <c r="D1300" s="427" t="s">
        <v>190</v>
      </c>
      <c r="E1300" s="429" t="s">
        <v>1271</v>
      </c>
      <c r="F1300" s="460">
        <f t="shared" si="128"/>
        <v>0</v>
      </c>
      <c r="G1300" s="430">
        <f t="shared" si="129"/>
        <v>0</v>
      </c>
      <c r="H1300" s="460">
        <v>0</v>
      </c>
      <c r="I1300" s="460">
        <v>0</v>
      </c>
      <c r="J1300" s="460">
        <v>0</v>
      </c>
      <c r="K1300" s="460">
        <v>0</v>
      </c>
      <c r="L1300" s="460">
        <v>0</v>
      </c>
      <c r="M1300" s="445">
        <f t="shared" si="126"/>
        <v>0</v>
      </c>
      <c r="N1300" s="460">
        <v>0</v>
      </c>
      <c r="O1300" s="445">
        <f t="shared" si="130"/>
        <v>0</v>
      </c>
      <c r="P1300" s="444">
        <f t="shared" si="131"/>
        <v>0</v>
      </c>
      <c r="Q1300" s="463"/>
      <c r="R1300" s="453">
        <f t="shared" si="127"/>
        <v>0</v>
      </c>
    </row>
    <row r="1301" ht="30" hidden="1" customHeight="1" spans="1:18">
      <c r="A1301" s="426">
        <v>2150705</v>
      </c>
      <c r="B1301" s="427"/>
      <c r="C1301" s="427"/>
      <c r="D1301" s="427" t="s">
        <v>192</v>
      </c>
      <c r="E1301" s="429" t="s">
        <v>1272</v>
      </c>
      <c r="F1301" s="460">
        <f t="shared" si="128"/>
        <v>0</v>
      </c>
      <c r="G1301" s="430">
        <f t="shared" si="129"/>
        <v>0</v>
      </c>
      <c r="H1301" s="460">
        <v>0</v>
      </c>
      <c r="I1301" s="460">
        <v>0</v>
      </c>
      <c r="J1301" s="460">
        <v>0</v>
      </c>
      <c r="K1301" s="460">
        <v>0</v>
      </c>
      <c r="L1301" s="460">
        <v>0</v>
      </c>
      <c r="M1301" s="445">
        <f t="shared" si="126"/>
        <v>0</v>
      </c>
      <c r="N1301" s="460">
        <v>0</v>
      </c>
      <c r="O1301" s="445">
        <f t="shared" si="130"/>
        <v>0</v>
      </c>
      <c r="P1301" s="444">
        <f t="shared" si="131"/>
        <v>0</v>
      </c>
      <c r="Q1301" s="463"/>
      <c r="R1301" s="453">
        <f t="shared" si="127"/>
        <v>0</v>
      </c>
    </row>
    <row r="1302" ht="30" customHeight="1" spans="1:18">
      <c r="A1302" s="426">
        <v>2150799</v>
      </c>
      <c r="B1302" s="427"/>
      <c r="C1302" s="427"/>
      <c r="D1302" s="427" t="s">
        <v>204</v>
      </c>
      <c r="E1302" s="429" t="s">
        <v>1273</v>
      </c>
      <c r="F1302" s="460">
        <f t="shared" si="128"/>
        <v>2674.56</v>
      </c>
      <c r="G1302" s="430">
        <f t="shared" si="129"/>
        <v>2674.56</v>
      </c>
      <c r="H1302" s="460">
        <v>2674.56</v>
      </c>
      <c r="I1302" s="460">
        <v>0</v>
      </c>
      <c r="J1302" s="460">
        <v>0</v>
      </c>
      <c r="K1302" s="460">
        <v>0</v>
      </c>
      <c r="L1302" s="460">
        <v>2640</v>
      </c>
      <c r="M1302" s="445">
        <f t="shared" si="126"/>
        <v>0.987078248384781</v>
      </c>
      <c r="N1302" s="460">
        <v>2480</v>
      </c>
      <c r="O1302" s="445">
        <f t="shared" si="130"/>
        <v>1.06451612903226</v>
      </c>
      <c r="P1302" s="444">
        <f t="shared" si="131"/>
        <v>160</v>
      </c>
      <c r="Q1302" s="463"/>
      <c r="R1302" s="453">
        <f t="shared" si="127"/>
        <v>13305.7315943774</v>
      </c>
    </row>
    <row r="1303" ht="30" customHeight="1" spans="1:18">
      <c r="A1303" s="426">
        <v>21508</v>
      </c>
      <c r="B1303" s="427" t="s">
        <v>114</v>
      </c>
      <c r="C1303" s="427" t="s">
        <v>198</v>
      </c>
      <c r="D1303" s="428"/>
      <c r="E1303" s="429" t="s">
        <v>1274</v>
      </c>
      <c r="F1303" s="460">
        <f t="shared" si="128"/>
        <v>108750</v>
      </c>
      <c r="G1303" s="430">
        <f t="shared" si="129"/>
        <v>108750</v>
      </c>
      <c r="H1303" s="460">
        <v>108750</v>
      </c>
      <c r="I1303" s="460">
        <v>0</v>
      </c>
      <c r="J1303" s="460">
        <v>0</v>
      </c>
      <c r="K1303" s="460">
        <v>0</v>
      </c>
      <c r="L1303" s="460">
        <v>66955</v>
      </c>
      <c r="M1303" s="445">
        <f t="shared" si="126"/>
        <v>0.61567816091954</v>
      </c>
      <c r="N1303" s="460">
        <v>40430</v>
      </c>
      <c r="O1303" s="445">
        <f t="shared" si="130"/>
        <v>1.65607222359634</v>
      </c>
      <c r="P1303" s="444">
        <f t="shared" si="131"/>
        <v>26525</v>
      </c>
      <c r="Q1303" s="463"/>
      <c r="R1303" s="453">
        <f t="shared" si="127"/>
        <v>460162.271750385</v>
      </c>
    </row>
    <row r="1304" ht="30" hidden="1" customHeight="1" spans="1:18">
      <c r="A1304" s="426">
        <v>2150801</v>
      </c>
      <c r="B1304" s="427"/>
      <c r="C1304" s="427"/>
      <c r="D1304" s="427" t="s">
        <v>183</v>
      </c>
      <c r="E1304" s="429" t="s">
        <v>185</v>
      </c>
      <c r="F1304" s="460">
        <f t="shared" si="128"/>
        <v>0</v>
      </c>
      <c r="G1304" s="430">
        <f t="shared" si="129"/>
        <v>0</v>
      </c>
      <c r="H1304" s="460">
        <v>0</v>
      </c>
      <c r="I1304" s="460">
        <v>0</v>
      </c>
      <c r="J1304" s="460">
        <v>0</v>
      </c>
      <c r="K1304" s="460">
        <v>0</v>
      </c>
      <c r="L1304" s="460">
        <v>0</v>
      </c>
      <c r="M1304" s="445">
        <f t="shared" si="126"/>
        <v>0</v>
      </c>
      <c r="N1304" s="460">
        <v>0</v>
      </c>
      <c r="O1304" s="445">
        <f t="shared" si="130"/>
        <v>0</v>
      </c>
      <c r="P1304" s="444">
        <f t="shared" si="131"/>
        <v>0</v>
      </c>
      <c r="Q1304" s="463"/>
      <c r="R1304" s="453">
        <f t="shared" si="127"/>
        <v>0</v>
      </c>
    </row>
    <row r="1305" ht="30" hidden="1" customHeight="1" spans="1:18">
      <c r="A1305" s="426">
        <v>2150802</v>
      </c>
      <c r="B1305" s="427"/>
      <c r="C1305" s="427"/>
      <c r="D1305" s="427" t="s">
        <v>186</v>
      </c>
      <c r="E1305" s="429" t="s">
        <v>187</v>
      </c>
      <c r="F1305" s="460">
        <f t="shared" si="128"/>
        <v>0</v>
      </c>
      <c r="G1305" s="430">
        <f t="shared" si="129"/>
        <v>0</v>
      </c>
      <c r="H1305" s="460">
        <v>0</v>
      </c>
      <c r="I1305" s="460">
        <v>0</v>
      </c>
      <c r="J1305" s="460">
        <v>0</v>
      </c>
      <c r="K1305" s="460">
        <v>0</v>
      </c>
      <c r="L1305" s="460">
        <v>0</v>
      </c>
      <c r="M1305" s="445">
        <f t="shared" si="126"/>
        <v>0</v>
      </c>
      <c r="N1305" s="460">
        <v>0</v>
      </c>
      <c r="O1305" s="445">
        <f t="shared" si="130"/>
        <v>0</v>
      </c>
      <c r="P1305" s="444">
        <f t="shared" si="131"/>
        <v>0</v>
      </c>
      <c r="Q1305" s="463"/>
      <c r="R1305" s="453">
        <f t="shared" si="127"/>
        <v>0</v>
      </c>
    </row>
    <row r="1306" ht="30" hidden="1" customHeight="1" spans="1:18">
      <c r="A1306" s="426">
        <v>2150803</v>
      </c>
      <c r="B1306" s="427"/>
      <c r="C1306" s="427"/>
      <c r="D1306" s="427" t="s">
        <v>188</v>
      </c>
      <c r="E1306" s="429" t="s">
        <v>189</v>
      </c>
      <c r="F1306" s="460">
        <f t="shared" si="128"/>
        <v>0</v>
      </c>
      <c r="G1306" s="430">
        <f t="shared" si="129"/>
        <v>0</v>
      </c>
      <c r="H1306" s="460">
        <v>0</v>
      </c>
      <c r="I1306" s="460">
        <v>0</v>
      </c>
      <c r="J1306" s="460">
        <v>0</v>
      </c>
      <c r="K1306" s="460">
        <v>0</v>
      </c>
      <c r="L1306" s="460">
        <v>0</v>
      </c>
      <c r="M1306" s="445">
        <f t="shared" si="126"/>
        <v>0</v>
      </c>
      <c r="N1306" s="460">
        <v>0</v>
      </c>
      <c r="O1306" s="445">
        <f t="shared" si="130"/>
        <v>0</v>
      </c>
      <c r="P1306" s="444">
        <f t="shared" si="131"/>
        <v>0</v>
      </c>
      <c r="Q1306" s="463"/>
      <c r="R1306" s="453">
        <f t="shared" si="127"/>
        <v>0</v>
      </c>
    </row>
    <row r="1307" ht="30" customHeight="1" spans="1:18">
      <c r="A1307" s="426">
        <v>2150804</v>
      </c>
      <c r="B1307" s="427"/>
      <c r="C1307" s="427"/>
      <c r="D1307" s="427" t="s">
        <v>190</v>
      </c>
      <c r="E1307" s="429" t="s">
        <v>1275</v>
      </c>
      <c r="F1307" s="460">
        <f t="shared" si="128"/>
        <v>0</v>
      </c>
      <c r="G1307" s="430">
        <f t="shared" si="129"/>
        <v>0</v>
      </c>
      <c r="H1307" s="460">
        <v>0</v>
      </c>
      <c r="I1307" s="460">
        <v>0</v>
      </c>
      <c r="J1307" s="460">
        <v>0</v>
      </c>
      <c r="K1307" s="460">
        <v>0</v>
      </c>
      <c r="L1307" s="460">
        <v>2905</v>
      </c>
      <c r="M1307" s="445">
        <f t="shared" si="126"/>
        <v>0</v>
      </c>
      <c r="N1307" s="460">
        <v>240</v>
      </c>
      <c r="O1307" s="445">
        <f t="shared" si="130"/>
        <v>12.1041666666667</v>
      </c>
      <c r="P1307" s="444">
        <f t="shared" si="131"/>
        <v>2665</v>
      </c>
      <c r="Q1307" s="463"/>
      <c r="R1307" s="453">
        <f t="shared" si="127"/>
        <v>5822.10416666667</v>
      </c>
    </row>
    <row r="1308" ht="30" customHeight="1" spans="1:18">
      <c r="A1308" s="426">
        <v>2150805</v>
      </c>
      <c r="B1308" s="427"/>
      <c r="C1308" s="427"/>
      <c r="D1308" s="427" t="s">
        <v>192</v>
      </c>
      <c r="E1308" s="429" t="s">
        <v>1276</v>
      </c>
      <c r="F1308" s="460">
        <f t="shared" si="128"/>
        <v>500</v>
      </c>
      <c r="G1308" s="430">
        <f t="shared" si="129"/>
        <v>500</v>
      </c>
      <c r="H1308" s="460">
        <v>500</v>
      </c>
      <c r="I1308" s="460">
        <v>0</v>
      </c>
      <c r="J1308" s="460">
        <v>0</v>
      </c>
      <c r="K1308" s="460">
        <v>0</v>
      </c>
      <c r="L1308" s="460">
        <v>0</v>
      </c>
      <c r="M1308" s="445">
        <f t="shared" si="126"/>
        <v>0</v>
      </c>
      <c r="N1308" s="460">
        <v>190</v>
      </c>
      <c r="O1308" s="445">
        <f t="shared" si="130"/>
        <v>0</v>
      </c>
      <c r="P1308" s="444">
        <f t="shared" si="131"/>
        <v>-190</v>
      </c>
      <c r="Q1308" s="463"/>
      <c r="R1308" s="453">
        <f t="shared" si="127"/>
        <v>1500</v>
      </c>
    </row>
    <row r="1309" ht="52.5" customHeight="1" spans="1:18">
      <c r="A1309" s="426">
        <v>2150899</v>
      </c>
      <c r="B1309" s="427"/>
      <c r="C1309" s="427"/>
      <c r="D1309" s="427" t="s">
        <v>204</v>
      </c>
      <c r="E1309" s="429" t="s">
        <v>1277</v>
      </c>
      <c r="F1309" s="460">
        <f t="shared" si="128"/>
        <v>108250</v>
      </c>
      <c r="G1309" s="430">
        <f t="shared" si="129"/>
        <v>108250</v>
      </c>
      <c r="H1309" s="460">
        <v>108250</v>
      </c>
      <c r="I1309" s="460">
        <v>0</v>
      </c>
      <c r="J1309" s="460">
        <v>0</v>
      </c>
      <c r="K1309" s="460">
        <v>0</v>
      </c>
      <c r="L1309" s="460">
        <v>64050</v>
      </c>
      <c r="M1309" s="445">
        <f t="shared" si="126"/>
        <v>0.591685912240185</v>
      </c>
      <c r="N1309" s="460">
        <v>40000</v>
      </c>
      <c r="O1309" s="445">
        <f t="shared" si="130"/>
        <v>1.60125</v>
      </c>
      <c r="P1309" s="444">
        <f t="shared" si="131"/>
        <v>24050</v>
      </c>
      <c r="Q1309" s="463" t="s">
        <v>1278</v>
      </c>
      <c r="R1309" s="453">
        <f t="shared" si="127"/>
        <v>452852.192935912</v>
      </c>
    </row>
    <row r="1310" ht="30" hidden="1" customHeight="1" spans="1:18">
      <c r="A1310" s="426">
        <v>21560</v>
      </c>
      <c r="B1310" s="427" t="s">
        <v>114</v>
      </c>
      <c r="C1310" s="427" t="s">
        <v>916</v>
      </c>
      <c r="D1310" s="428"/>
      <c r="E1310" s="429" t="s">
        <v>1279</v>
      </c>
      <c r="F1310" s="460">
        <f t="shared" si="128"/>
        <v>0</v>
      </c>
      <c r="G1310" s="430">
        <f t="shared" si="129"/>
        <v>0</v>
      </c>
      <c r="H1310" s="460">
        <v>0</v>
      </c>
      <c r="I1310" s="460"/>
      <c r="J1310" s="460">
        <v>0</v>
      </c>
      <c r="K1310" s="460">
        <v>0</v>
      </c>
      <c r="L1310" s="460"/>
      <c r="M1310" s="445">
        <f t="shared" si="126"/>
        <v>0</v>
      </c>
      <c r="N1310" s="460"/>
      <c r="O1310" s="445">
        <f t="shared" si="130"/>
        <v>0</v>
      </c>
      <c r="P1310" s="444">
        <f t="shared" si="131"/>
        <v>0</v>
      </c>
      <c r="Q1310" s="463"/>
      <c r="R1310" s="453">
        <f t="shared" si="127"/>
        <v>0</v>
      </c>
    </row>
    <row r="1311" ht="30" hidden="1" customHeight="1" spans="1:18">
      <c r="A1311" s="426">
        <v>2156001</v>
      </c>
      <c r="B1311" s="427"/>
      <c r="C1311" s="427"/>
      <c r="D1311" s="427" t="s">
        <v>183</v>
      </c>
      <c r="E1311" s="429" t="s">
        <v>1280</v>
      </c>
      <c r="F1311" s="460">
        <f t="shared" si="128"/>
        <v>0</v>
      </c>
      <c r="G1311" s="430">
        <f t="shared" si="129"/>
        <v>0</v>
      </c>
      <c r="H1311" s="460">
        <v>0</v>
      </c>
      <c r="I1311" s="460"/>
      <c r="J1311" s="460">
        <v>0</v>
      </c>
      <c r="K1311" s="460">
        <v>0</v>
      </c>
      <c r="L1311" s="460"/>
      <c r="M1311" s="445">
        <f t="shared" si="126"/>
        <v>0</v>
      </c>
      <c r="N1311" s="460"/>
      <c r="O1311" s="445">
        <f t="shared" si="130"/>
        <v>0</v>
      </c>
      <c r="P1311" s="444">
        <f t="shared" si="131"/>
        <v>0</v>
      </c>
      <c r="Q1311" s="463"/>
      <c r="R1311" s="453">
        <f t="shared" si="127"/>
        <v>0</v>
      </c>
    </row>
    <row r="1312" ht="30" hidden="1" customHeight="1" spans="1:18">
      <c r="A1312" s="426">
        <v>2156002</v>
      </c>
      <c r="B1312" s="427"/>
      <c r="C1312" s="427"/>
      <c r="D1312" s="427" t="s">
        <v>186</v>
      </c>
      <c r="E1312" s="429" t="s">
        <v>1281</v>
      </c>
      <c r="F1312" s="460">
        <f t="shared" si="128"/>
        <v>0</v>
      </c>
      <c r="G1312" s="430">
        <f t="shared" si="129"/>
        <v>0</v>
      </c>
      <c r="H1312" s="460">
        <v>0</v>
      </c>
      <c r="I1312" s="460"/>
      <c r="J1312" s="460">
        <v>0</v>
      </c>
      <c r="K1312" s="460">
        <v>0</v>
      </c>
      <c r="L1312" s="460"/>
      <c r="M1312" s="445">
        <f t="shared" si="126"/>
        <v>0</v>
      </c>
      <c r="N1312" s="460"/>
      <c r="O1312" s="445">
        <f t="shared" si="130"/>
        <v>0</v>
      </c>
      <c r="P1312" s="444">
        <f t="shared" si="131"/>
        <v>0</v>
      </c>
      <c r="Q1312" s="463"/>
      <c r="R1312" s="453">
        <f t="shared" si="127"/>
        <v>0</v>
      </c>
    </row>
    <row r="1313" ht="30" hidden="1" customHeight="1" spans="1:18">
      <c r="A1313" s="426">
        <v>2156003</v>
      </c>
      <c r="B1313" s="427"/>
      <c r="C1313" s="427"/>
      <c r="D1313" s="427" t="s">
        <v>188</v>
      </c>
      <c r="E1313" s="429" t="s">
        <v>1282</v>
      </c>
      <c r="F1313" s="460">
        <f t="shared" si="128"/>
        <v>0</v>
      </c>
      <c r="G1313" s="430">
        <f t="shared" si="129"/>
        <v>0</v>
      </c>
      <c r="H1313" s="460">
        <v>0</v>
      </c>
      <c r="I1313" s="460"/>
      <c r="J1313" s="460">
        <v>0</v>
      </c>
      <c r="K1313" s="460">
        <v>0</v>
      </c>
      <c r="L1313" s="460"/>
      <c r="M1313" s="445">
        <f t="shared" si="126"/>
        <v>0</v>
      </c>
      <c r="N1313" s="460"/>
      <c r="O1313" s="445">
        <f t="shared" si="130"/>
        <v>0</v>
      </c>
      <c r="P1313" s="444">
        <f t="shared" si="131"/>
        <v>0</v>
      </c>
      <c r="Q1313" s="463"/>
      <c r="R1313" s="453">
        <f t="shared" si="127"/>
        <v>0</v>
      </c>
    </row>
    <row r="1314" ht="30" hidden="1" customHeight="1" spans="1:18">
      <c r="A1314" s="426">
        <v>2156004</v>
      </c>
      <c r="B1314" s="427"/>
      <c r="C1314" s="427"/>
      <c r="D1314" s="427" t="s">
        <v>190</v>
      </c>
      <c r="E1314" s="429" t="s">
        <v>1283</v>
      </c>
      <c r="F1314" s="460">
        <f t="shared" si="128"/>
        <v>0</v>
      </c>
      <c r="G1314" s="430">
        <f t="shared" si="129"/>
        <v>0</v>
      </c>
      <c r="H1314" s="460">
        <v>0</v>
      </c>
      <c r="I1314" s="460"/>
      <c r="J1314" s="460">
        <v>0</v>
      </c>
      <c r="K1314" s="460">
        <v>0</v>
      </c>
      <c r="L1314" s="460"/>
      <c r="M1314" s="445">
        <f t="shared" si="126"/>
        <v>0</v>
      </c>
      <c r="N1314" s="460"/>
      <c r="O1314" s="445">
        <f t="shared" si="130"/>
        <v>0</v>
      </c>
      <c r="P1314" s="444">
        <f t="shared" si="131"/>
        <v>0</v>
      </c>
      <c r="Q1314" s="463"/>
      <c r="R1314" s="453">
        <f t="shared" si="127"/>
        <v>0</v>
      </c>
    </row>
    <row r="1315" ht="30" hidden="1" customHeight="1" spans="1:18">
      <c r="A1315" s="426">
        <v>2156005</v>
      </c>
      <c r="B1315" s="427"/>
      <c r="C1315" s="427"/>
      <c r="D1315" s="427" t="s">
        <v>192</v>
      </c>
      <c r="E1315" s="429" t="s">
        <v>1284</v>
      </c>
      <c r="F1315" s="460">
        <f t="shared" si="128"/>
        <v>0</v>
      </c>
      <c r="G1315" s="430">
        <f t="shared" si="129"/>
        <v>0</v>
      </c>
      <c r="H1315" s="460">
        <v>0</v>
      </c>
      <c r="I1315" s="460"/>
      <c r="J1315" s="460">
        <v>0</v>
      </c>
      <c r="K1315" s="460">
        <v>0</v>
      </c>
      <c r="L1315" s="460"/>
      <c r="M1315" s="445">
        <f t="shared" si="126"/>
        <v>0</v>
      </c>
      <c r="N1315" s="460"/>
      <c r="O1315" s="445">
        <f t="shared" si="130"/>
        <v>0</v>
      </c>
      <c r="P1315" s="444">
        <f t="shared" si="131"/>
        <v>0</v>
      </c>
      <c r="Q1315" s="463"/>
      <c r="R1315" s="453">
        <f t="shared" si="127"/>
        <v>0</v>
      </c>
    </row>
    <row r="1316" ht="30" hidden="1" customHeight="1" spans="1:18">
      <c r="A1316" s="426">
        <v>2156099</v>
      </c>
      <c r="B1316" s="427"/>
      <c r="C1316" s="427"/>
      <c r="D1316" s="427" t="s">
        <v>204</v>
      </c>
      <c r="E1316" s="429" t="s">
        <v>1285</v>
      </c>
      <c r="F1316" s="460">
        <f t="shared" si="128"/>
        <v>0</v>
      </c>
      <c r="G1316" s="430">
        <f t="shared" si="129"/>
        <v>0</v>
      </c>
      <c r="H1316" s="460">
        <v>0</v>
      </c>
      <c r="I1316" s="460"/>
      <c r="J1316" s="460">
        <v>0</v>
      </c>
      <c r="K1316" s="460">
        <v>0</v>
      </c>
      <c r="L1316" s="460"/>
      <c r="M1316" s="445">
        <f t="shared" si="126"/>
        <v>0</v>
      </c>
      <c r="N1316" s="460"/>
      <c r="O1316" s="445">
        <f t="shared" si="130"/>
        <v>0</v>
      </c>
      <c r="P1316" s="444">
        <f t="shared" si="131"/>
        <v>0</v>
      </c>
      <c r="Q1316" s="463"/>
      <c r="R1316" s="453">
        <f t="shared" si="127"/>
        <v>0</v>
      </c>
    </row>
    <row r="1317" ht="30" hidden="1" customHeight="1" spans="1:18">
      <c r="A1317" s="426">
        <v>21561</v>
      </c>
      <c r="B1317" s="427" t="s">
        <v>114</v>
      </c>
      <c r="C1317" s="427" t="s">
        <v>922</v>
      </c>
      <c r="D1317" s="428"/>
      <c r="E1317" s="429" t="s">
        <v>1286</v>
      </c>
      <c r="F1317" s="460">
        <f t="shared" si="128"/>
        <v>0</v>
      </c>
      <c r="G1317" s="430">
        <f t="shared" si="129"/>
        <v>0</v>
      </c>
      <c r="H1317" s="460">
        <v>0</v>
      </c>
      <c r="I1317" s="460"/>
      <c r="J1317" s="460">
        <v>0</v>
      </c>
      <c r="K1317" s="460">
        <v>0</v>
      </c>
      <c r="L1317" s="460"/>
      <c r="M1317" s="445">
        <f t="shared" si="126"/>
        <v>0</v>
      </c>
      <c r="N1317" s="460"/>
      <c r="O1317" s="445">
        <f t="shared" si="130"/>
        <v>0</v>
      </c>
      <c r="P1317" s="444">
        <f t="shared" si="131"/>
        <v>0</v>
      </c>
      <c r="Q1317" s="463"/>
      <c r="R1317" s="453">
        <f t="shared" si="127"/>
        <v>0</v>
      </c>
    </row>
    <row r="1318" ht="30" hidden="1" customHeight="1" spans="1:18">
      <c r="A1318" s="426">
        <v>2156101</v>
      </c>
      <c r="B1318" s="427"/>
      <c r="C1318" s="427"/>
      <c r="D1318" s="427" t="s">
        <v>183</v>
      </c>
      <c r="E1318" s="429" t="s">
        <v>1287</v>
      </c>
      <c r="F1318" s="460">
        <f t="shared" si="128"/>
        <v>0</v>
      </c>
      <c r="G1318" s="430">
        <f t="shared" si="129"/>
        <v>0</v>
      </c>
      <c r="H1318" s="460">
        <v>0</v>
      </c>
      <c r="I1318" s="460"/>
      <c r="J1318" s="460">
        <v>0</v>
      </c>
      <c r="K1318" s="460">
        <v>0</v>
      </c>
      <c r="L1318" s="460"/>
      <c r="M1318" s="445">
        <f t="shared" si="126"/>
        <v>0</v>
      </c>
      <c r="N1318" s="460"/>
      <c r="O1318" s="445">
        <f t="shared" si="130"/>
        <v>0</v>
      </c>
      <c r="P1318" s="444">
        <f t="shared" si="131"/>
        <v>0</v>
      </c>
      <c r="Q1318" s="463"/>
      <c r="R1318" s="453">
        <f t="shared" si="127"/>
        <v>0</v>
      </c>
    </row>
    <row r="1319" ht="30" hidden="1" customHeight="1" spans="1:18">
      <c r="A1319" s="426">
        <v>2156102</v>
      </c>
      <c r="B1319" s="427"/>
      <c r="C1319" s="427"/>
      <c r="D1319" s="427" t="s">
        <v>186</v>
      </c>
      <c r="E1319" s="429" t="s">
        <v>1288</v>
      </c>
      <c r="F1319" s="460">
        <f t="shared" si="128"/>
        <v>0</v>
      </c>
      <c r="G1319" s="430">
        <f t="shared" si="129"/>
        <v>0</v>
      </c>
      <c r="H1319" s="460">
        <v>0</v>
      </c>
      <c r="I1319" s="460"/>
      <c r="J1319" s="460">
        <v>0</v>
      </c>
      <c r="K1319" s="460">
        <v>0</v>
      </c>
      <c r="L1319" s="460"/>
      <c r="M1319" s="445">
        <f t="shared" si="126"/>
        <v>0</v>
      </c>
      <c r="N1319" s="460"/>
      <c r="O1319" s="445">
        <f t="shared" si="130"/>
        <v>0</v>
      </c>
      <c r="P1319" s="444">
        <f t="shared" si="131"/>
        <v>0</v>
      </c>
      <c r="Q1319" s="463"/>
      <c r="R1319" s="453">
        <f t="shared" si="127"/>
        <v>0</v>
      </c>
    </row>
    <row r="1320" ht="30" hidden="1" customHeight="1" spans="1:18">
      <c r="A1320" s="426">
        <v>2156103</v>
      </c>
      <c r="B1320" s="427"/>
      <c r="C1320" s="427"/>
      <c r="D1320" s="427" t="s">
        <v>188</v>
      </c>
      <c r="E1320" s="429" t="s">
        <v>1289</v>
      </c>
      <c r="F1320" s="460">
        <f t="shared" si="128"/>
        <v>0</v>
      </c>
      <c r="G1320" s="430">
        <f t="shared" si="129"/>
        <v>0</v>
      </c>
      <c r="H1320" s="460">
        <v>0</v>
      </c>
      <c r="I1320" s="460"/>
      <c r="J1320" s="460">
        <v>0</v>
      </c>
      <c r="K1320" s="460">
        <v>0</v>
      </c>
      <c r="L1320" s="460"/>
      <c r="M1320" s="445">
        <f t="shared" si="126"/>
        <v>0</v>
      </c>
      <c r="N1320" s="460"/>
      <c r="O1320" s="445">
        <f t="shared" si="130"/>
        <v>0</v>
      </c>
      <c r="P1320" s="444">
        <f t="shared" si="131"/>
        <v>0</v>
      </c>
      <c r="Q1320" s="463"/>
      <c r="R1320" s="453">
        <f t="shared" si="127"/>
        <v>0</v>
      </c>
    </row>
    <row r="1321" ht="30" hidden="1" customHeight="1" spans="1:18">
      <c r="A1321" s="426">
        <v>2156104</v>
      </c>
      <c r="B1321" s="427"/>
      <c r="C1321" s="427"/>
      <c r="D1321" s="427" t="s">
        <v>190</v>
      </c>
      <c r="E1321" s="429" t="s">
        <v>1290</v>
      </c>
      <c r="F1321" s="460">
        <f t="shared" si="128"/>
        <v>0</v>
      </c>
      <c r="G1321" s="430">
        <f t="shared" si="129"/>
        <v>0</v>
      </c>
      <c r="H1321" s="460">
        <v>0</v>
      </c>
      <c r="I1321" s="460"/>
      <c r="J1321" s="460">
        <v>0</v>
      </c>
      <c r="K1321" s="460">
        <v>0</v>
      </c>
      <c r="L1321" s="460"/>
      <c r="M1321" s="445">
        <f t="shared" si="126"/>
        <v>0</v>
      </c>
      <c r="N1321" s="460"/>
      <c r="O1321" s="445">
        <f t="shared" si="130"/>
        <v>0</v>
      </c>
      <c r="P1321" s="444">
        <f t="shared" si="131"/>
        <v>0</v>
      </c>
      <c r="Q1321" s="463"/>
      <c r="R1321" s="453">
        <f t="shared" si="127"/>
        <v>0</v>
      </c>
    </row>
    <row r="1322" ht="30" hidden="1" customHeight="1" spans="1:18">
      <c r="A1322" s="426">
        <v>2156199</v>
      </c>
      <c r="B1322" s="427"/>
      <c r="C1322" s="427"/>
      <c r="D1322" s="427" t="s">
        <v>204</v>
      </c>
      <c r="E1322" s="429" t="s">
        <v>1291</v>
      </c>
      <c r="F1322" s="460">
        <f t="shared" si="128"/>
        <v>0</v>
      </c>
      <c r="G1322" s="430">
        <f t="shared" si="129"/>
        <v>0</v>
      </c>
      <c r="H1322" s="460">
        <v>0</v>
      </c>
      <c r="I1322" s="460"/>
      <c r="J1322" s="460">
        <v>0</v>
      </c>
      <c r="K1322" s="460">
        <v>0</v>
      </c>
      <c r="L1322" s="460"/>
      <c r="M1322" s="445">
        <f t="shared" si="126"/>
        <v>0</v>
      </c>
      <c r="N1322" s="460"/>
      <c r="O1322" s="445">
        <f t="shared" si="130"/>
        <v>0</v>
      </c>
      <c r="P1322" s="444">
        <f t="shared" si="131"/>
        <v>0</v>
      </c>
      <c r="Q1322" s="463"/>
      <c r="R1322" s="453">
        <f t="shared" si="127"/>
        <v>0</v>
      </c>
    </row>
    <row r="1323" ht="30" hidden="1" customHeight="1" spans="1:18">
      <c r="A1323" s="426">
        <v>21562</v>
      </c>
      <c r="B1323" s="427" t="s">
        <v>114</v>
      </c>
      <c r="C1323" s="427" t="s">
        <v>1192</v>
      </c>
      <c r="D1323" s="428"/>
      <c r="E1323" s="429" t="s">
        <v>1292</v>
      </c>
      <c r="F1323" s="460">
        <f t="shared" si="128"/>
        <v>0</v>
      </c>
      <c r="G1323" s="430">
        <f t="shared" si="129"/>
        <v>0</v>
      </c>
      <c r="H1323" s="460">
        <v>0</v>
      </c>
      <c r="I1323" s="460"/>
      <c r="J1323" s="460">
        <v>0</v>
      </c>
      <c r="K1323" s="460">
        <v>0</v>
      </c>
      <c r="L1323" s="460"/>
      <c r="M1323" s="445">
        <f t="shared" si="126"/>
        <v>0</v>
      </c>
      <c r="N1323" s="460"/>
      <c r="O1323" s="445">
        <f t="shared" si="130"/>
        <v>0</v>
      </c>
      <c r="P1323" s="444">
        <f t="shared" si="131"/>
        <v>0</v>
      </c>
      <c r="Q1323" s="463"/>
      <c r="R1323" s="453">
        <f t="shared" si="127"/>
        <v>0</v>
      </c>
    </row>
    <row r="1324" ht="30" hidden="1" customHeight="1" spans="1:18">
      <c r="A1324" s="426">
        <v>2156201</v>
      </c>
      <c r="B1324" s="427"/>
      <c r="C1324" s="427"/>
      <c r="D1324" s="427" t="s">
        <v>183</v>
      </c>
      <c r="E1324" s="429" t="s">
        <v>1293</v>
      </c>
      <c r="F1324" s="460">
        <f t="shared" si="128"/>
        <v>0</v>
      </c>
      <c r="G1324" s="430">
        <f t="shared" si="129"/>
        <v>0</v>
      </c>
      <c r="H1324" s="460">
        <v>0</v>
      </c>
      <c r="I1324" s="460"/>
      <c r="J1324" s="460">
        <v>0</v>
      </c>
      <c r="K1324" s="460">
        <v>0</v>
      </c>
      <c r="L1324" s="460"/>
      <c r="M1324" s="445">
        <f t="shared" si="126"/>
        <v>0</v>
      </c>
      <c r="N1324" s="460"/>
      <c r="O1324" s="445">
        <f t="shared" si="130"/>
        <v>0</v>
      </c>
      <c r="P1324" s="444">
        <f t="shared" si="131"/>
        <v>0</v>
      </c>
      <c r="Q1324" s="463"/>
      <c r="R1324" s="453">
        <f t="shared" si="127"/>
        <v>0</v>
      </c>
    </row>
    <row r="1325" ht="30" hidden="1" customHeight="1" spans="1:18">
      <c r="A1325" s="426">
        <v>2156202</v>
      </c>
      <c r="B1325" s="427"/>
      <c r="C1325" s="427"/>
      <c r="D1325" s="427" t="s">
        <v>186</v>
      </c>
      <c r="E1325" s="429" t="s">
        <v>1294</v>
      </c>
      <c r="F1325" s="460">
        <f t="shared" si="128"/>
        <v>0</v>
      </c>
      <c r="G1325" s="430">
        <f t="shared" si="129"/>
        <v>0</v>
      </c>
      <c r="H1325" s="460">
        <v>0</v>
      </c>
      <c r="I1325" s="460"/>
      <c r="J1325" s="460">
        <v>0</v>
      </c>
      <c r="K1325" s="460">
        <v>0</v>
      </c>
      <c r="L1325" s="460"/>
      <c r="M1325" s="445">
        <f t="shared" si="126"/>
        <v>0</v>
      </c>
      <c r="N1325" s="460"/>
      <c r="O1325" s="445">
        <f t="shared" si="130"/>
        <v>0</v>
      </c>
      <c r="P1325" s="444">
        <f t="shared" si="131"/>
        <v>0</v>
      </c>
      <c r="Q1325" s="463"/>
      <c r="R1325" s="453">
        <f t="shared" si="127"/>
        <v>0</v>
      </c>
    </row>
    <row r="1326" ht="30" hidden="1" customHeight="1" spans="1:18">
      <c r="A1326" s="426">
        <v>2156299</v>
      </c>
      <c r="B1326" s="427"/>
      <c r="C1326" s="427"/>
      <c r="D1326" s="427" t="s">
        <v>204</v>
      </c>
      <c r="E1326" s="429" t="s">
        <v>1295</v>
      </c>
      <c r="F1326" s="460">
        <f t="shared" si="128"/>
        <v>0</v>
      </c>
      <c r="G1326" s="430">
        <f t="shared" si="129"/>
        <v>0</v>
      </c>
      <c r="H1326" s="460">
        <v>0</v>
      </c>
      <c r="I1326" s="460"/>
      <c r="J1326" s="460">
        <v>0</v>
      </c>
      <c r="K1326" s="460">
        <v>0</v>
      </c>
      <c r="L1326" s="460"/>
      <c r="M1326" s="445">
        <f t="shared" si="126"/>
        <v>0</v>
      </c>
      <c r="N1326" s="460"/>
      <c r="O1326" s="445">
        <f t="shared" si="130"/>
        <v>0</v>
      </c>
      <c r="P1326" s="444">
        <f t="shared" si="131"/>
        <v>0</v>
      </c>
      <c r="Q1326" s="463"/>
      <c r="R1326" s="453">
        <f t="shared" si="127"/>
        <v>0</v>
      </c>
    </row>
    <row r="1327" ht="30" customHeight="1" spans="1:18">
      <c r="A1327" s="426">
        <v>21599</v>
      </c>
      <c r="B1327" s="427" t="s">
        <v>114</v>
      </c>
      <c r="C1327" s="427" t="s">
        <v>204</v>
      </c>
      <c r="D1327" s="428"/>
      <c r="E1327" s="429" t="s">
        <v>1296</v>
      </c>
      <c r="F1327" s="460">
        <f t="shared" si="128"/>
        <v>42397.39</v>
      </c>
      <c r="G1327" s="430">
        <f t="shared" si="129"/>
        <v>42397.39</v>
      </c>
      <c r="H1327" s="460">
        <v>42397.39</v>
      </c>
      <c r="I1327" s="460">
        <v>0</v>
      </c>
      <c r="J1327" s="460">
        <v>0</v>
      </c>
      <c r="K1327" s="460">
        <v>0</v>
      </c>
      <c r="L1327" s="460">
        <v>25247</v>
      </c>
      <c r="M1327" s="445">
        <f t="shared" si="126"/>
        <v>0.59548476922754</v>
      </c>
      <c r="N1327" s="460">
        <f>21887+639</f>
        <v>22526</v>
      </c>
      <c r="O1327" s="445">
        <f t="shared" si="130"/>
        <v>1.12079374944509</v>
      </c>
      <c r="P1327" s="444">
        <f t="shared" si="131"/>
        <v>2721</v>
      </c>
      <c r="Q1327" s="463"/>
      <c r="R1327" s="453">
        <f t="shared" si="127"/>
        <v>177687.886278519</v>
      </c>
    </row>
    <row r="1328" ht="30" hidden="1" customHeight="1" spans="1:18">
      <c r="A1328" s="426">
        <v>2159901</v>
      </c>
      <c r="B1328" s="427"/>
      <c r="C1328" s="427"/>
      <c r="D1328" s="427" t="s">
        <v>183</v>
      </c>
      <c r="E1328" s="429" t="s">
        <v>1297</v>
      </c>
      <c r="F1328" s="460">
        <f t="shared" si="128"/>
        <v>0</v>
      </c>
      <c r="G1328" s="430">
        <f t="shared" si="129"/>
        <v>0</v>
      </c>
      <c r="H1328" s="460">
        <v>0</v>
      </c>
      <c r="I1328" s="460">
        <v>0</v>
      </c>
      <c r="J1328" s="460">
        <v>0</v>
      </c>
      <c r="K1328" s="460">
        <v>0</v>
      </c>
      <c r="L1328" s="460">
        <v>0</v>
      </c>
      <c r="M1328" s="445">
        <f t="shared" si="126"/>
        <v>0</v>
      </c>
      <c r="N1328" s="460">
        <v>0</v>
      </c>
      <c r="O1328" s="445">
        <f t="shared" si="130"/>
        <v>0</v>
      </c>
      <c r="P1328" s="444">
        <f t="shared" si="131"/>
        <v>0</v>
      </c>
      <c r="Q1328" s="463"/>
      <c r="R1328" s="453">
        <f t="shared" si="127"/>
        <v>0</v>
      </c>
    </row>
    <row r="1329" ht="30" hidden="1" customHeight="1" spans="1:18">
      <c r="A1329" s="426">
        <v>2159902</v>
      </c>
      <c r="B1329" s="427"/>
      <c r="C1329" s="427"/>
      <c r="D1329" s="427" t="s">
        <v>186</v>
      </c>
      <c r="E1329" s="429" t="s">
        <v>1298</v>
      </c>
      <c r="F1329" s="460">
        <f t="shared" si="128"/>
        <v>0</v>
      </c>
      <c r="G1329" s="430">
        <f t="shared" si="129"/>
        <v>0</v>
      </c>
      <c r="H1329" s="460">
        <v>0</v>
      </c>
      <c r="I1329" s="460">
        <v>0</v>
      </c>
      <c r="J1329" s="460">
        <v>0</v>
      </c>
      <c r="K1329" s="460">
        <v>0</v>
      </c>
      <c r="L1329" s="460">
        <v>0</v>
      </c>
      <c r="M1329" s="445">
        <f t="shared" si="126"/>
        <v>0</v>
      </c>
      <c r="N1329" s="460">
        <v>0</v>
      </c>
      <c r="O1329" s="445">
        <f t="shared" si="130"/>
        <v>0</v>
      </c>
      <c r="P1329" s="444">
        <f t="shared" si="131"/>
        <v>0</v>
      </c>
      <c r="Q1329" s="463"/>
      <c r="R1329" s="453">
        <f t="shared" si="127"/>
        <v>0</v>
      </c>
    </row>
    <row r="1330" ht="30" hidden="1" customHeight="1" spans="1:18">
      <c r="A1330" s="426">
        <v>2159904</v>
      </c>
      <c r="B1330" s="427"/>
      <c r="C1330" s="427"/>
      <c r="D1330" s="427" t="s">
        <v>190</v>
      </c>
      <c r="E1330" s="429" t="s">
        <v>1299</v>
      </c>
      <c r="F1330" s="460">
        <f t="shared" si="128"/>
        <v>0</v>
      </c>
      <c r="G1330" s="430">
        <f t="shared" si="129"/>
        <v>0</v>
      </c>
      <c r="H1330" s="460">
        <v>0</v>
      </c>
      <c r="I1330" s="460">
        <v>0</v>
      </c>
      <c r="J1330" s="460">
        <v>0</v>
      </c>
      <c r="K1330" s="460">
        <v>0</v>
      </c>
      <c r="L1330" s="460">
        <v>0</v>
      </c>
      <c r="M1330" s="445">
        <f t="shared" si="126"/>
        <v>0</v>
      </c>
      <c r="N1330" s="460">
        <v>0</v>
      </c>
      <c r="O1330" s="445">
        <f t="shared" si="130"/>
        <v>0</v>
      </c>
      <c r="P1330" s="444">
        <f t="shared" si="131"/>
        <v>0</v>
      </c>
      <c r="Q1330" s="463"/>
      <c r="R1330" s="453">
        <f t="shared" si="127"/>
        <v>0</v>
      </c>
    </row>
    <row r="1331" ht="30" hidden="1" customHeight="1" spans="1:18">
      <c r="A1331" s="426">
        <v>2159905</v>
      </c>
      <c r="B1331" s="427"/>
      <c r="C1331" s="427"/>
      <c r="D1331" s="427" t="s">
        <v>192</v>
      </c>
      <c r="E1331" s="429" t="s">
        <v>1300</v>
      </c>
      <c r="F1331" s="460">
        <f t="shared" si="128"/>
        <v>0</v>
      </c>
      <c r="G1331" s="430">
        <f t="shared" si="129"/>
        <v>0</v>
      </c>
      <c r="H1331" s="460">
        <v>0</v>
      </c>
      <c r="I1331" s="460">
        <v>0</v>
      </c>
      <c r="J1331" s="460">
        <v>0</v>
      </c>
      <c r="K1331" s="460">
        <v>0</v>
      </c>
      <c r="L1331" s="460">
        <v>0</v>
      </c>
      <c r="M1331" s="445">
        <f t="shared" si="126"/>
        <v>0</v>
      </c>
      <c r="N1331" s="460">
        <v>0</v>
      </c>
      <c r="O1331" s="445">
        <f t="shared" si="130"/>
        <v>0</v>
      </c>
      <c r="P1331" s="444">
        <f t="shared" si="131"/>
        <v>0</v>
      </c>
      <c r="Q1331" s="463"/>
      <c r="R1331" s="453">
        <f t="shared" si="127"/>
        <v>0</v>
      </c>
    </row>
    <row r="1332" ht="30" hidden="1" customHeight="1" spans="1:18">
      <c r="A1332" s="426">
        <v>2159906</v>
      </c>
      <c r="B1332" s="427"/>
      <c r="C1332" s="427"/>
      <c r="D1332" s="427" t="s">
        <v>194</v>
      </c>
      <c r="E1332" s="429" t="s">
        <v>1301</v>
      </c>
      <c r="F1332" s="460">
        <f t="shared" si="128"/>
        <v>0</v>
      </c>
      <c r="G1332" s="430">
        <f t="shared" si="129"/>
        <v>0</v>
      </c>
      <c r="H1332" s="460">
        <v>0</v>
      </c>
      <c r="I1332" s="460">
        <v>0</v>
      </c>
      <c r="J1332" s="460">
        <v>0</v>
      </c>
      <c r="K1332" s="460">
        <v>0</v>
      </c>
      <c r="L1332" s="460">
        <v>0</v>
      </c>
      <c r="M1332" s="445">
        <f t="shared" si="126"/>
        <v>0</v>
      </c>
      <c r="N1332" s="460">
        <v>0</v>
      </c>
      <c r="O1332" s="445">
        <f t="shared" si="130"/>
        <v>0</v>
      </c>
      <c r="P1332" s="444">
        <f t="shared" si="131"/>
        <v>0</v>
      </c>
      <c r="Q1332" s="463"/>
      <c r="R1332" s="453">
        <f t="shared" si="127"/>
        <v>0</v>
      </c>
    </row>
    <row r="1333" ht="30" customHeight="1" spans="1:18">
      <c r="A1333" s="426">
        <v>2159999</v>
      </c>
      <c r="B1333" s="427"/>
      <c r="C1333" s="427"/>
      <c r="D1333" s="427" t="s">
        <v>204</v>
      </c>
      <c r="E1333" s="429" t="s">
        <v>1302</v>
      </c>
      <c r="F1333" s="460">
        <f t="shared" si="128"/>
        <v>42397.39</v>
      </c>
      <c r="G1333" s="430">
        <f t="shared" si="129"/>
        <v>42397.39</v>
      </c>
      <c r="H1333" s="460">
        <v>42397.39</v>
      </c>
      <c r="I1333" s="460">
        <v>0</v>
      </c>
      <c r="J1333" s="460">
        <v>0</v>
      </c>
      <c r="K1333" s="460">
        <v>0</v>
      </c>
      <c r="L1333" s="460">
        <v>25247</v>
      </c>
      <c r="M1333" s="445">
        <f t="shared" si="126"/>
        <v>0.59548476922754</v>
      </c>
      <c r="N1333" s="460">
        <f>21887+639</f>
        <v>22526</v>
      </c>
      <c r="O1333" s="445">
        <f t="shared" si="130"/>
        <v>1.12079374944509</v>
      </c>
      <c r="P1333" s="444">
        <f t="shared" si="131"/>
        <v>2721</v>
      </c>
      <c r="Q1333" s="463"/>
      <c r="R1333" s="453">
        <f t="shared" si="127"/>
        <v>177687.886278519</v>
      </c>
    </row>
    <row r="1334" ht="30" customHeight="1" spans="1:18">
      <c r="A1334" s="426">
        <v>216</v>
      </c>
      <c r="B1334" s="427" t="s">
        <v>116</v>
      </c>
      <c r="C1334" s="428"/>
      <c r="D1334" s="428"/>
      <c r="E1334" s="429" t="s">
        <v>1303</v>
      </c>
      <c r="F1334" s="460">
        <f t="shared" si="128"/>
        <v>88372.23</v>
      </c>
      <c r="G1334" s="430">
        <f t="shared" si="129"/>
        <v>88372.23</v>
      </c>
      <c r="H1334" s="460">
        <v>86734.93</v>
      </c>
      <c r="I1334" s="460">
        <v>0</v>
      </c>
      <c r="J1334" s="460">
        <v>1637.3</v>
      </c>
      <c r="K1334" s="460">
        <v>0</v>
      </c>
      <c r="L1334" s="460">
        <v>33843</v>
      </c>
      <c r="M1334" s="445">
        <f t="shared" si="126"/>
        <v>0.382959669570407</v>
      </c>
      <c r="N1334" s="460">
        <v>45425</v>
      </c>
      <c r="O1334" s="445">
        <f t="shared" si="130"/>
        <v>0.745030269675289</v>
      </c>
      <c r="P1334" s="444">
        <f t="shared" si="131"/>
        <v>-11582</v>
      </c>
      <c r="Q1334" s="464" t="s">
        <v>1304</v>
      </c>
      <c r="R1334" s="453">
        <f t="shared" si="127"/>
        <v>331166.517989939</v>
      </c>
    </row>
    <row r="1335" ht="30" customHeight="1" spans="1:18">
      <c r="A1335" s="426">
        <v>21602</v>
      </c>
      <c r="B1335" s="427" t="s">
        <v>116</v>
      </c>
      <c r="C1335" s="427" t="s">
        <v>186</v>
      </c>
      <c r="D1335" s="428"/>
      <c r="E1335" s="429" t="s">
        <v>1305</v>
      </c>
      <c r="F1335" s="460">
        <f t="shared" si="128"/>
        <v>3912.03</v>
      </c>
      <c r="G1335" s="430">
        <f t="shared" si="129"/>
        <v>3912.03</v>
      </c>
      <c r="H1335" s="460">
        <v>3912.03</v>
      </c>
      <c r="I1335" s="460">
        <v>0</v>
      </c>
      <c r="J1335" s="460">
        <v>0</v>
      </c>
      <c r="K1335" s="460">
        <v>0</v>
      </c>
      <c r="L1335" s="460">
        <v>1788</v>
      </c>
      <c r="M1335" s="445">
        <f t="shared" si="126"/>
        <v>0.457051709726152</v>
      </c>
      <c r="N1335" s="460">
        <v>12076</v>
      </c>
      <c r="O1335" s="445">
        <f t="shared" si="130"/>
        <v>0.148062272275588</v>
      </c>
      <c r="P1335" s="444">
        <f t="shared" si="131"/>
        <v>-10288</v>
      </c>
      <c r="Q1335" s="463"/>
      <c r="R1335" s="453">
        <f t="shared" si="127"/>
        <v>15312.695113982</v>
      </c>
    </row>
    <row r="1336" ht="30" customHeight="1" spans="1:18">
      <c r="A1336" s="426">
        <v>2160201</v>
      </c>
      <c r="B1336" s="427"/>
      <c r="C1336" s="427"/>
      <c r="D1336" s="427" t="s">
        <v>183</v>
      </c>
      <c r="E1336" s="429" t="s">
        <v>185</v>
      </c>
      <c r="F1336" s="460">
        <f t="shared" si="128"/>
        <v>1312.03</v>
      </c>
      <c r="G1336" s="430">
        <f t="shared" si="129"/>
        <v>1312.03</v>
      </c>
      <c r="H1336" s="460">
        <v>1312.03</v>
      </c>
      <c r="I1336" s="460">
        <v>0</v>
      </c>
      <c r="J1336" s="460">
        <v>0</v>
      </c>
      <c r="K1336" s="460">
        <v>0</v>
      </c>
      <c r="L1336" s="460">
        <v>1253</v>
      </c>
      <c r="M1336" s="445">
        <f t="shared" si="126"/>
        <v>0.955008650716828</v>
      </c>
      <c r="N1336" s="460">
        <v>1187</v>
      </c>
      <c r="O1336" s="445">
        <f t="shared" si="130"/>
        <v>1.05560235888795</v>
      </c>
      <c r="P1336" s="444">
        <f t="shared" si="131"/>
        <v>66</v>
      </c>
      <c r="Q1336" s="463"/>
      <c r="R1336" s="453">
        <f t="shared" si="127"/>
        <v>6444.10061100961</v>
      </c>
    </row>
    <row r="1337" ht="30" customHeight="1" spans="1:18">
      <c r="A1337" s="426">
        <v>2160202</v>
      </c>
      <c r="B1337" s="427"/>
      <c r="C1337" s="427"/>
      <c r="D1337" s="427" t="s">
        <v>186</v>
      </c>
      <c r="E1337" s="429" t="s">
        <v>187</v>
      </c>
      <c r="F1337" s="460">
        <f t="shared" si="128"/>
        <v>0</v>
      </c>
      <c r="G1337" s="430">
        <f t="shared" si="129"/>
        <v>0</v>
      </c>
      <c r="H1337" s="460">
        <v>0</v>
      </c>
      <c r="I1337" s="460">
        <v>0</v>
      </c>
      <c r="J1337" s="460">
        <v>0</v>
      </c>
      <c r="K1337" s="460">
        <v>0</v>
      </c>
      <c r="L1337" s="460">
        <v>38</v>
      </c>
      <c r="M1337" s="445">
        <f t="shared" si="126"/>
        <v>0</v>
      </c>
      <c r="N1337" s="460">
        <v>39</v>
      </c>
      <c r="O1337" s="445">
        <f t="shared" si="130"/>
        <v>0.974358974358974</v>
      </c>
      <c r="P1337" s="444">
        <f t="shared" si="131"/>
        <v>-1</v>
      </c>
      <c r="Q1337" s="463"/>
      <c r="R1337" s="453">
        <f t="shared" si="127"/>
        <v>76.974358974359</v>
      </c>
    </row>
    <row r="1338" ht="30" hidden="1" customHeight="1" spans="1:18">
      <c r="A1338" s="426">
        <v>2160203</v>
      </c>
      <c r="B1338" s="427"/>
      <c r="C1338" s="427"/>
      <c r="D1338" s="427" t="s">
        <v>188</v>
      </c>
      <c r="E1338" s="429" t="s">
        <v>189</v>
      </c>
      <c r="F1338" s="460">
        <f t="shared" si="128"/>
        <v>0</v>
      </c>
      <c r="G1338" s="430">
        <f t="shared" si="129"/>
        <v>0</v>
      </c>
      <c r="H1338" s="460">
        <v>0</v>
      </c>
      <c r="I1338" s="460">
        <v>0</v>
      </c>
      <c r="J1338" s="460">
        <v>0</v>
      </c>
      <c r="K1338" s="460">
        <v>0</v>
      </c>
      <c r="L1338" s="460">
        <v>0</v>
      </c>
      <c r="M1338" s="445">
        <f t="shared" si="126"/>
        <v>0</v>
      </c>
      <c r="N1338" s="460">
        <v>0</v>
      </c>
      <c r="O1338" s="445">
        <f t="shared" si="130"/>
        <v>0</v>
      </c>
      <c r="P1338" s="444">
        <f t="shared" si="131"/>
        <v>0</v>
      </c>
      <c r="Q1338" s="463"/>
      <c r="R1338" s="453">
        <f t="shared" si="127"/>
        <v>0</v>
      </c>
    </row>
    <row r="1339" ht="30" hidden="1" customHeight="1" spans="1:18">
      <c r="A1339" s="426">
        <v>2160216</v>
      </c>
      <c r="B1339" s="427"/>
      <c r="C1339" s="427"/>
      <c r="D1339" s="427" t="s">
        <v>435</v>
      </c>
      <c r="E1339" s="429" t="s">
        <v>1306</v>
      </c>
      <c r="F1339" s="460">
        <f t="shared" si="128"/>
        <v>0</v>
      </c>
      <c r="G1339" s="430">
        <f t="shared" si="129"/>
        <v>0</v>
      </c>
      <c r="H1339" s="460">
        <v>0</v>
      </c>
      <c r="I1339" s="460">
        <v>0</v>
      </c>
      <c r="J1339" s="460">
        <v>0</v>
      </c>
      <c r="K1339" s="460">
        <v>0</v>
      </c>
      <c r="L1339" s="460">
        <v>0</v>
      </c>
      <c r="M1339" s="445">
        <f t="shared" si="126"/>
        <v>0</v>
      </c>
      <c r="N1339" s="460">
        <v>0</v>
      </c>
      <c r="O1339" s="445">
        <f t="shared" si="130"/>
        <v>0</v>
      </c>
      <c r="P1339" s="444">
        <f t="shared" si="131"/>
        <v>0</v>
      </c>
      <c r="Q1339" s="463"/>
      <c r="R1339" s="453">
        <f t="shared" si="127"/>
        <v>0</v>
      </c>
    </row>
    <row r="1340" ht="30" customHeight="1" spans="1:18">
      <c r="A1340" s="426">
        <v>2160217</v>
      </c>
      <c r="B1340" s="427"/>
      <c r="C1340" s="427"/>
      <c r="D1340" s="427" t="s">
        <v>302</v>
      </c>
      <c r="E1340" s="429" t="s">
        <v>1307</v>
      </c>
      <c r="F1340" s="460">
        <f t="shared" si="128"/>
        <v>0</v>
      </c>
      <c r="G1340" s="430">
        <f t="shared" si="129"/>
        <v>0</v>
      </c>
      <c r="H1340" s="460">
        <v>0</v>
      </c>
      <c r="I1340" s="460">
        <v>0</v>
      </c>
      <c r="J1340" s="460">
        <v>0</v>
      </c>
      <c r="K1340" s="460">
        <v>0</v>
      </c>
      <c r="L1340" s="460">
        <v>26</v>
      </c>
      <c r="M1340" s="445">
        <f t="shared" si="126"/>
        <v>0</v>
      </c>
      <c r="N1340" s="460">
        <v>0</v>
      </c>
      <c r="O1340" s="445">
        <f t="shared" si="130"/>
        <v>0</v>
      </c>
      <c r="P1340" s="444">
        <f t="shared" si="131"/>
        <v>26</v>
      </c>
      <c r="Q1340" s="463"/>
      <c r="R1340" s="453">
        <f t="shared" si="127"/>
        <v>52</v>
      </c>
    </row>
    <row r="1341" ht="30" hidden="1" customHeight="1" spans="1:18">
      <c r="A1341" s="426">
        <v>2160218</v>
      </c>
      <c r="B1341" s="427"/>
      <c r="C1341" s="427"/>
      <c r="D1341" s="427" t="s">
        <v>438</v>
      </c>
      <c r="E1341" s="429" t="s">
        <v>1308</v>
      </c>
      <c r="F1341" s="460">
        <f t="shared" si="128"/>
        <v>0</v>
      </c>
      <c r="G1341" s="430">
        <f t="shared" si="129"/>
        <v>0</v>
      </c>
      <c r="H1341" s="460">
        <v>0</v>
      </c>
      <c r="I1341" s="460">
        <v>0</v>
      </c>
      <c r="J1341" s="460">
        <v>0</v>
      </c>
      <c r="K1341" s="460">
        <v>0</v>
      </c>
      <c r="L1341" s="460">
        <v>0</v>
      </c>
      <c r="M1341" s="445">
        <f t="shared" si="126"/>
        <v>0</v>
      </c>
      <c r="N1341" s="460">
        <v>0</v>
      </c>
      <c r="O1341" s="445">
        <f t="shared" si="130"/>
        <v>0</v>
      </c>
      <c r="P1341" s="444">
        <f t="shared" si="131"/>
        <v>0</v>
      </c>
      <c r="Q1341" s="463"/>
      <c r="R1341" s="453">
        <f t="shared" si="127"/>
        <v>0</v>
      </c>
    </row>
    <row r="1342" ht="30" hidden="1" customHeight="1" spans="1:18">
      <c r="A1342" s="426">
        <v>2160219</v>
      </c>
      <c r="B1342" s="427"/>
      <c r="C1342" s="427"/>
      <c r="D1342" s="427" t="s">
        <v>440</v>
      </c>
      <c r="E1342" s="429" t="s">
        <v>1309</v>
      </c>
      <c r="F1342" s="460">
        <f t="shared" si="128"/>
        <v>0</v>
      </c>
      <c r="G1342" s="430">
        <f t="shared" si="129"/>
        <v>0</v>
      </c>
      <c r="H1342" s="460">
        <v>0</v>
      </c>
      <c r="I1342" s="460">
        <v>0</v>
      </c>
      <c r="J1342" s="460">
        <v>0</v>
      </c>
      <c r="K1342" s="460">
        <v>0</v>
      </c>
      <c r="L1342" s="460">
        <v>0</v>
      </c>
      <c r="M1342" s="445">
        <f t="shared" si="126"/>
        <v>0</v>
      </c>
      <c r="N1342" s="460">
        <v>0</v>
      </c>
      <c r="O1342" s="445">
        <f t="shared" si="130"/>
        <v>0</v>
      </c>
      <c r="P1342" s="444">
        <f t="shared" si="131"/>
        <v>0</v>
      </c>
      <c r="Q1342" s="463"/>
      <c r="R1342" s="453">
        <f t="shared" si="127"/>
        <v>0</v>
      </c>
    </row>
    <row r="1343" ht="30" hidden="1" customHeight="1" spans="1:18">
      <c r="A1343" s="426">
        <v>2160250</v>
      </c>
      <c r="B1343" s="427"/>
      <c r="C1343" s="427"/>
      <c r="D1343" s="427" t="s">
        <v>202</v>
      </c>
      <c r="E1343" s="429" t="s">
        <v>203</v>
      </c>
      <c r="F1343" s="460">
        <f t="shared" si="128"/>
        <v>0</v>
      </c>
      <c r="G1343" s="430">
        <f t="shared" si="129"/>
        <v>0</v>
      </c>
      <c r="H1343" s="460">
        <v>0</v>
      </c>
      <c r="I1343" s="460">
        <v>0</v>
      </c>
      <c r="J1343" s="460">
        <v>0</v>
      </c>
      <c r="K1343" s="460">
        <v>0</v>
      </c>
      <c r="L1343" s="460">
        <v>0</v>
      </c>
      <c r="M1343" s="445">
        <f t="shared" si="126"/>
        <v>0</v>
      </c>
      <c r="N1343" s="460">
        <v>0</v>
      </c>
      <c r="O1343" s="445">
        <f t="shared" si="130"/>
        <v>0</v>
      </c>
      <c r="P1343" s="444">
        <f t="shared" si="131"/>
        <v>0</v>
      </c>
      <c r="Q1343" s="463"/>
      <c r="R1343" s="453">
        <f t="shared" si="127"/>
        <v>0</v>
      </c>
    </row>
    <row r="1344" ht="30" customHeight="1" spans="1:18">
      <c r="A1344" s="426">
        <v>2160299</v>
      </c>
      <c r="B1344" s="427"/>
      <c r="C1344" s="427"/>
      <c r="D1344" s="427" t="s">
        <v>204</v>
      </c>
      <c r="E1344" s="429" t="s">
        <v>1310</v>
      </c>
      <c r="F1344" s="460">
        <f t="shared" si="128"/>
        <v>2600</v>
      </c>
      <c r="G1344" s="430">
        <f t="shared" si="129"/>
        <v>2600</v>
      </c>
      <c r="H1344" s="460">
        <v>2600</v>
      </c>
      <c r="I1344" s="460">
        <v>0</v>
      </c>
      <c r="J1344" s="460">
        <v>0</v>
      </c>
      <c r="K1344" s="460">
        <v>0</v>
      </c>
      <c r="L1344" s="460">
        <v>471</v>
      </c>
      <c r="M1344" s="445">
        <f t="shared" si="126"/>
        <v>0.181153846153846</v>
      </c>
      <c r="N1344" s="460">
        <v>10850</v>
      </c>
      <c r="O1344" s="445">
        <f t="shared" si="130"/>
        <v>0.0434101382488479</v>
      </c>
      <c r="P1344" s="444">
        <f t="shared" si="131"/>
        <v>-10379</v>
      </c>
      <c r="Q1344" s="463"/>
      <c r="R1344" s="453">
        <f t="shared" si="127"/>
        <v>8742.2245639844</v>
      </c>
    </row>
    <row r="1345" ht="30" customHeight="1" spans="1:18">
      <c r="A1345" s="426">
        <v>21605</v>
      </c>
      <c r="B1345" s="427" t="s">
        <v>116</v>
      </c>
      <c r="C1345" s="427" t="s">
        <v>192</v>
      </c>
      <c r="D1345" s="428"/>
      <c r="E1345" s="429" t="s">
        <v>1311</v>
      </c>
      <c r="F1345" s="460">
        <f t="shared" si="128"/>
        <v>45322.55</v>
      </c>
      <c r="G1345" s="430">
        <f t="shared" si="129"/>
        <v>45322.55</v>
      </c>
      <c r="H1345" s="460">
        <v>45322.55</v>
      </c>
      <c r="I1345" s="460">
        <v>0</v>
      </c>
      <c r="J1345" s="460">
        <v>0</v>
      </c>
      <c r="K1345" s="460">
        <v>0</v>
      </c>
      <c r="L1345" s="460">
        <v>5271</v>
      </c>
      <c r="M1345" s="445">
        <f t="shared" si="126"/>
        <v>0.116299722764937</v>
      </c>
      <c r="N1345" s="460">
        <v>2187</v>
      </c>
      <c r="O1345" s="445">
        <f t="shared" si="130"/>
        <v>2.41015089163237</v>
      </c>
      <c r="P1345" s="444">
        <f t="shared" si="131"/>
        <v>3084</v>
      </c>
      <c r="Q1345" s="463"/>
      <c r="R1345" s="453">
        <f t="shared" si="127"/>
        <v>146512.176450614</v>
      </c>
    </row>
    <row r="1346" ht="30" customHeight="1" spans="1:18">
      <c r="A1346" s="426">
        <v>2160501</v>
      </c>
      <c r="B1346" s="427"/>
      <c r="C1346" s="427"/>
      <c r="D1346" s="427" t="s">
        <v>183</v>
      </c>
      <c r="E1346" s="429" t="s">
        <v>185</v>
      </c>
      <c r="F1346" s="460">
        <f t="shared" si="128"/>
        <v>906.55</v>
      </c>
      <c r="G1346" s="430">
        <f t="shared" si="129"/>
        <v>906.55</v>
      </c>
      <c r="H1346" s="460">
        <v>906.55</v>
      </c>
      <c r="I1346" s="460">
        <v>0</v>
      </c>
      <c r="J1346" s="460">
        <v>0</v>
      </c>
      <c r="K1346" s="460">
        <v>0</v>
      </c>
      <c r="L1346" s="460">
        <v>937</v>
      </c>
      <c r="M1346" s="445">
        <f t="shared" si="126"/>
        <v>1.03358888092218</v>
      </c>
      <c r="N1346" s="460">
        <v>823</v>
      </c>
      <c r="O1346" s="445">
        <f t="shared" si="130"/>
        <v>1.13851761846902</v>
      </c>
      <c r="P1346" s="444">
        <f t="shared" si="131"/>
        <v>114</v>
      </c>
      <c r="Q1346" s="463"/>
      <c r="R1346" s="453">
        <f t="shared" si="127"/>
        <v>4595.82210649939</v>
      </c>
    </row>
    <row r="1347" ht="30" customHeight="1" spans="1:18">
      <c r="A1347" s="426">
        <v>2160502</v>
      </c>
      <c r="B1347" s="427"/>
      <c r="C1347" s="427"/>
      <c r="D1347" s="427" t="s">
        <v>186</v>
      </c>
      <c r="E1347" s="429" t="s">
        <v>187</v>
      </c>
      <c r="F1347" s="460">
        <f t="shared" si="128"/>
        <v>164</v>
      </c>
      <c r="G1347" s="430">
        <f t="shared" si="129"/>
        <v>164</v>
      </c>
      <c r="H1347" s="460">
        <v>164</v>
      </c>
      <c r="I1347" s="460">
        <v>0</v>
      </c>
      <c r="J1347" s="460">
        <v>0</v>
      </c>
      <c r="K1347" s="460">
        <v>0</v>
      </c>
      <c r="L1347" s="460">
        <v>15</v>
      </c>
      <c r="M1347" s="445">
        <f t="shared" si="126"/>
        <v>0.0914634146341463</v>
      </c>
      <c r="N1347" s="460">
        <v>33</v>
      </c>
      <c r="O1347" s="445">
        <f t="shared" si="130"/>
        <v>0.454545454545455</v>
      </c>
      <c r="P1347" s="444">
        <f t="shared" si="131"/>
        <v>-18</v>
      </c>
      <c r="Q1347" s="463"/>
      <c r="R1347" s="453">
        <f t="shared" si="127"/>
        <v>522.54600886918</v>
      </c>
    </row>
    <row r="1348" ht="30" hidden="1" customHeight="1" spans="1:18">
      <c r="A1348" s="426">
        <v>2160503</v>
      </c>
      <c r="B1348" s="427"/>
      <c r="C1348" s="427"/>
      <c r="D1348" s="427" t="s">
        <v>188</v>
      </c>
      <c r="E1348" s="429" t="s">
        <v>189</v>
      </c>
      <c r="F1348" s="460">
        <f t="shared" si="128"/>
        <v>0</v>
      </c>
      <c r="G1348" s="430">
        <f t="shared" si="129"/>
        <v>0</v>
      </c>
      <c r="H1348" s="460">
        <v>0</v>
      </c>
      <c r="I1348" s="460">
        <v>0</v>
      </c>
      <c r="J1348" s="460">
        <v>0</v>
      </c>
      <c r="K1348" s="460">
        <v>0</v>
      </c>
      <c r="L1348" s="460">
        <v>0</v>
      </c>
      <c r="M1348" s="445">
        <f t="shared" si="126"/>
        <v>0</v>
      </c>
      <c r="N1348" s="460">
        <v>0</v>
      </c>
      <c r="O1348" s="445">
        <f t="shared" si="130"/>
        <v>0</v>
      </c>
      <c r="P1348" s="444">
        <f t="shared" si="131"/>
        <v>0</v>
      </c>
      <c r="Q1348" s="463"/>
      <c r="R1348" s="453">
        <f t="shared" si="127"/>
        <v>0</v>
      </c>
    </row>
    <row r="1349" ht="30" hidden="1" customHeight="1" spans="1:18">
      <c r="A1349" s="426">
        <v>2160504</v>
      </c>
      <c r="B1349" s="427"/>
      <c r="C1349" s="427"/>
      <c r="D1349" s="427" t="s">
        <v>190</v>
      </c>
      <c r="E1349" s="429" t="s">
        <v>1312</v>
      </c>
      <c r="F1349" s="460">
        <f t="shared" si="128"/>
        <v>0</v>
      </c>
      <c r="G1349" s="430">
        <f t="shared" si="129"/>
        <v>0</v>
      </c>
      <c r="H1349" s="460">
        <v>0</v>
      </c>
      <c r="I1349" s="460">
        <v>0</v>
      </c>
      <c r="J1349" s="460">
        <v>0</v>
      </c>
      <c r="K1349" s="460">
        <v>0</v>
      </c>
      <c r="L1349" s="460">
        <v>0</v>
      </c>
      <c r="M1349" s="445">
        <f t="shared" si="126"/>
        <v>0</v>
      </c>
      <c r="N1349" s="460">
        <v>246</v>
      </c>
      <c r="O1349" s="445">
        <f t="shared" si="130"/>
        <v>0</v>
      </c>
      <c r="P1349" s="444">
        <f t="shared" si="131"/>
        <v>-246</v>
      </c>
      <c r="Q1349" s="463"/>
      <c r="R1349" s="453">
        <f t="shared" si="127"/>
        <v>0</v>
      </c>
    </row>
    <row r="1350" ht="30" hidden="1" customHeight="1" spans="1:18">
      <c r="A1350" s="426">
        <v>2160505</v>
      </c>
      <c r="B1350" s="427"/>
      <c r="C1350" s="427"/>
      <c r="D1350" s="427" t="s">
        <v>192</v>
      </c>
      <c r="E1350" s="429" t="s">
        <v>1313</v>
      </c>
      <c r="F1350" s="460">
        <f t="shared" si="128"/>
        <v>0</v>
      </c>
      <c r="G1350" s="430">
        <f t="shared" si="129"/>
        <v>0</v>
      </c>
      <c r="H1350" s="460">
        <v>0</v>
      </c>
      <c r="I1350" s="460">
        <v>0</v>
      </c>
      <c r="J1350" s="460">
        <v>0</v>
      </c>
      <c r="K1350" s="460">
        <v>0</v>
      </c>
      <c r="L1350" s="460">
        <v>0</v>
      </c>
      <c r="M1350" s="445">
        <f t="shared" si="126"/>
        <v>0</v>
      </c>
      <c r="N1350" s="460">
        <v>0</v>
      </c>
      <c r="O1350" s="445">
        <f t="shared" si="130"/>
        <v>0</v>
      </c>
      <c r="P1350" s="444">
        <f t="shared" si="131"/>
        <v>0</v>
      </c>
      <c r="Q1350" s="463"/>
      <c r="R1350" s="453">
        <f t="shared" si="127"/>
        <v>0</v>
      </c>
    </row>
    <row r="1351" ht="30" customHeight="1" spans="1:18">
      <c r="A1351" s="426">
        <v>2160599</v>
      </c>
      <c r="B1351" s="427"/>
      <c r="C1351" s="427"/>
      <c r="D1351" s="427" t="s">
        <v>204</v>
      </c>
      <c r="E1351" s="429" t="s">
        <v>1314</v>
      </c>
      <c r="F1351" s="460">
        <f t="shared" si="128"/>
        <v>44252</v>
      </c>
      <c r="G1351" s="430">
        <f t="shared" si="129"/>
        <v>44252</v>
      </c>
      <c r="H1351" s="460">
        <v>44252</v>
      </c>
      <c r="I1351" s="460">
        <v>0</v>
      </c>
      <c r="J1351" s="460">
        <v>0</v>
      </c>
      <c r="K1351" s="460">
        <v>0</v>
      </c>
      <c r="L1351" s="460">
        <v>4319</v>
      </c>
      <c r="M1351" s="445">
        <f t="shared" ref="M1351:M1414" si="132">IF(F1351=0,0,L1351/F1351)</f>
        <v>0.0976001084696737</v>
      </c>
      <c r="N1351" s="460">
        <v>1085</v>
      </c>
      <c r="O1351" s="445">
        <f t="shared" si="130"/>
        <v>3.98064516129032</v>
      </c>
      <c r="P1351" s="444">
        <f t="shared" si="131"/>
        <v>3234</v>
      </c>
      <c r="Q1351" s="463"/>
      <c r="R1351" s="453">
        <f t="shared" si="127"/>
        <v>141398.07824527</v>
      </c>
    </row>
    <row r="1352" ht="30" customHeight="1" spans="1:18">
      <c r="A1352" s="426">
        <v>21606</v>
      </c>
      <c r="B1352" s="427" t="s">
        <v>116</v>
      </c>
      <c r="C1352" s="427" t="s">
        <v>194</v>
      </c>
      <c r="D1352" s="428"/>
      <c r="E1352" s="429" t="s">
        <v>1315</v>
      </c>
      <c r="F1352" s="460">
        <f t="shared" si="128"/>
        <v>20600</v>
      </c>
      <c r="G1352" s="430">
        <f t="shared" si="129"/>
        <v>20600</v>
      </c>
      <c r="H1352" s="460">
        <v>20600</v>
      </c>
      <c r="I1352" s="460">
        <v>0</v>
      </c>
      <c r="J1352" s="460">
        <v>0</v>
      </c>
      <c r="K1352" s="460">
        <v>0</v>
      </c>
      <c r="L1352" s="460">
        <v>15803</v>
      </c>
      <c r="M1352" s="445">
        <f t="shared" si="132"/>
        <v>0.767135922330097</v>
      </c>
      <c r="N1352" s="460">
        <v>14740</v>
      </c>
      <c r="O1352" s="445">
        <f t="shared" si="130"/>
        <v>1.07211668928087</v>
      </c>
      <c r="P1352" s="444">
        <f t="shared" si="131"/>
        <v>1063</v>
      </c>
      <c r="Q1352" s="463"/>
      <c r="R1352" s="453">
        <f t="shared" ref="R1352:R1415" si="133">F1352+G1352+H1352+L1352+M1352+N1352+O1352+P1352</f>
        <v>93407.8392526116</v>
      </c>
    </row>
    <row r="1353" ht="30" hidden="1" customHeight="1" spans="1:18">
      <c r="A1353" s="426">
        <v>2160601</v>
      </c>
      <c r="B1353" s="427"/>
      <c r="C1353" s="427"/>
      <c r="D1353" s="427" t="s">
        <v>183</v>
      </c>
      <c r="E1353" s="429" t="s">
        <v>185</v>
      </c>
      <c r="F1353" s="460">
        <f t="shared" ref="F1353:F1416" si="134">G1353+K1353</f>
        <v>0</v>
      </c>
      <c r="G1353" s="430">
        <f t="shared" ref="G1353:G1416" si="135">H1353+I1353+J1353</f>
        <v>0</v>
      </c>
      <c r="H1353" s="460">
        <v>0</v>
      </c>
      <c r="I1353" s="460">
        <v>0</v>
      </c>
      <c r="J1353" s="460">
        <v>0</v>
      </c>
      <c r="K1353" s="460">
        <v>0</v>
      </c>
      <c r="L1353" s="460">
        <v>0</v>
      </c>
      <c r="M1353" s="445">
        <f t="shared" si="132"/>
        <v>0</v>
      </c>
      <c r="N1353" s="460">
        <v>0</v>
      </c>
      <c r="O1353" s="445">
        <f t="shared" si="130"/>
        <v>0</v>
      </c>
      <c r="P1353" s="444">
        <f t="shared" si="131"/>
        <v>0</v>
      </c>
      <c r="Q1353" s="463"/>
      <c r="R1353" s="453">
        <f t="shared" si="133"/>
        <v>0</v>
      </c>
    </row>
    <row r="1354" ht="30" hidden="1" customHeight="1" spans="1:18">
      <c r="A1354" s="426">
        <v>2160602</v>
      </c>
      <c r="B1354" s="427"/>
      <c r="C1354" s="427"/>
      <c r="D1354" s="427" t="s">
        <v>186</v>
      </c>
      <c r="E1354" s="429" t="s">
        <v>187</v>
      </c>
      <c r="F1354" s="460">
        <f t="shared" si="134"/>
        <v>0</v>
      </c>
      <c r="G1354" s="430">
        <f t="shared" si="135"/>
        <v>0</v>
      </c>
      <c r="H1354" s="460">
        <v>0</v>
      </c>
      <c r="I1354" s="460">
        <v>0</v>
      </c>
      <c r="J1354" s="460">
        <v>0</v>
      </c>
      <c r="K1354" s="460">
        <v>0</v>
      </c>
      <c r="L1354" s="460">
        <v>0</v>
      </c>
      <c r="M1354" s="445">
        <f t="shared" si="132"/>
        <v>0</v>
      </c>
      <c r="N1354" s="460">
        <v>0</v>
      </c>
      <c r="O1354" s="445">
        <f t="shared" si="130"/>
        <v>0</v>
      </c>
      <c r="P1354" s="444">
        <f t="shared" si="131"/>
        <v>0</v>
      </c>
      <c r="Q1354" s="463"/>
      <c r="R1354" s="453">
        <f t="shared" si="133"/>
        <v>0</v>
      </c>
    </row>
    <row r="1355" ht="30" hidden="1" customHeight="1" spans="1:18">
      <c r="A1355" s="426">
        <v>2160603</v>
      </c>
      <c r="B1355" s="427"/>
      <c r="C1355" s="427"/>
      <c r="D1355" s="427" t="s">
        <v>188</v>
      </c>
      <c r="E1355" s="429" t="s">
        <v>189</v>
      </c>
      <c r="F1355" s="460">
        <f t="shared" si="134"/>
        <v>0</v>
      </c>
      <c r="G1355" s="430">
        <f t="shared" si="135"/>
        <v>0</v>
      </c>
      <c r="H1355" s="460">
        <v>0</v>
      </c>
      <c r="I1355" s="460">
        <v>0</v>
      </c>
      <c r="J1355" s="460">
        <v>0</v>
      </c>
      <c r="K1355" s="460">
        <v>0</v>
      </c>
      <c r="L1355" s="460">
        <v>0</v>
      </c>
      <c r="M1355" s="445">
        <f t="shared" si="132"/>
        <v>0</v>
      </c>
      <c r="N1355" s="460">
        <v>0</v>
      </c>
      <c r="O1355" s="445">
        <f t="shared" si="130"/>
        <v>0</v>
      </c>
      <c r="P1355" s="444">
        <f t="shared" si="131"/>
        <v>0</v>
      </c>
      <c r="Q1355" s="463"/>
      <c r="R1355" s="453">
        <f t="shared" si="133"/>
        <v>0</v>
      </c>
    </row>
    <row r="1356" ht="30" hidden="1" customHeight="1" spans="1:18">
      <c r="A1356" s="426">
        <v>2160607</v>
      </c>
      <c r="B1356" s="427"/>
      <c r="C1356" s="427"/>
      <c r="D1356" s="427" t="s">
        <v>196</v>
      </c>
      <c r="E1356" s="429" t="s">
        <v>1316</v>
      </c>
      <c r="F1356" s="460">
        <f t="shared" si="134"/>
        <v>0</v>
      </c>
      <c r="G1356" s="430">
        <f t="shared" si="135"/>
        <v>0</v>
      </c>
      <c r="H1356" s="460">
        <v>0</v>
      </c>
      <c r="I1356" s="460">
        <v>0</v>
      </c>
      <c r="J1356" s="460">
        <v>0</v>
      </c>
      <c r="K1356" s="460">
        <v>0</v>
      </c>
      <c r="L1356" s="460">
        <v>0</v>
      </c>
      <c r="M1356" s="445">
        <f t="shared" si="132"/>
        <v>0</v>
      </c>
      <c r="N1356" s="460">
        <v>0</v>
      </c>
      <c r="O1356" s="445">
        <f t="shared" si="130"/>
        <v>0</v>
      </c>
      <c r="P1356" s="444">
        <f t="shared" si="131"/>
        <v>0</v>
      </c>
      <c r="Q1356" s="463"/>
      <c r="R1356" s="453">
        <f t="shared" si="133"/>
        <v>0</v>
      </c>
    </row>
    <row r="1357" ht="30" customHeight="1" spans="1:18">
      <c r="A1357" s="426">
        <v>2160699</v>
      </c>
      <c r="B1357" s="427"/>
      <c r="C1357" s="427"/>
      <c r="D1357" s="427" t="s">
        <v>204</v>
      </c>
      <c r="E1357" s="429" t="s">
        <v>1317</v>
      </c>
      <c r="F1357" s="460">
        <f t="shared" si="134"/>
        <v>20600</v>
      </c>
      <c r="G1357" s="430">
        <f t="shared" si="135"/>
        <v>20600</v>
      </c>
      <c r="H1357" s="460">
        <v>20600</v>
      </c>
      <c r="I1357" s="460">
        <v>0</v>
      </c>
      <c r="J1357" s="460">
        <v>0</v>
      </c>
      <c r="K1357" s="460">
        <v>0</v>
      </c>
      <c r="L1357" s="460">
        <v>15803</v>
      </c>
      <c r="M1357" s="445">
        <f t="shared" si="132"/>
        <v>0.767135922330097</v>
      </c>
      <c r="N1357" s="460">
        <v>14740</v>
      </c>
      <c r="O1357" s="445">
        <f t="shared" si="130"/>
        <v>1.07211668928087</v>
      </c>
      <c r="P1357" s="444">
        <f t="shared" si="131"/>
        <v>1063</v>
      </c>
      <c r="Q1357" s="463"/>
      <c r="R1357" s="453">
        <f t="shared" si="133"/>
        <v>93407.8392526116</v>
      </c>
    </row>
    <row r="1358" ht="30" hidden="1" customHeight="1" spans="1:18">
      <c r="A1358" s="426">
        <v>21660</v>
      </c>
      <c r="B1358" s="427" t="s">
        <v>116</v>
      </c>
      <c r="C1358" s="427" t="s">
        <v>916</v>
      </c>
      <c r="D1358" s="428"/>
      <c r="E1358" s="429" t="s">
        <v>1318</v>
      </c>
      <c r="F1358" s="460">
        <f t="shared" si="134"/>
        <v>0</v>
      </c>
      <c r="G1358" s="430">
        <f t="shared" si="135"/>
        <v>0</v>
      </c>
      <c r="H1358" s="460">
        <v>0</v>
      </c>
      <c r="I1358" s="460"/>
      <c r="J1358" s="460">
        <v>0</v>
      </c>
      <c r="K1358" s="460">
        <v>0</v>
      </c>
      <c r="L1358" s="460"/>
      <c r="M1358" s="445">
        <f t="shared" si="132"/>
        <v>0</v>
      </c>
      <c r="N1358" s="460"/>
      <c r="O1358" s="445">
        <f t="shared" si="130"/>
        <v>0</v>
      </c>
      <c r="P1358" s="444">
        <f t="shared" si="131"/>
        <v>0</v>
      </c>
      <c r="Q1358" s="463"/>
      <c r="R1358" s="453">
        <f t="shared" si="133"/>
        <v>0</v>
      </c>
    </row>
    <row r="1359" ht="30" hidden="1" customHeight="1" spans="1:18">
      <c r="A1359" s="426">
        <v>2166001</v>
      </c>
      <c r="B1359" s="427"/>
      <c r="C1359" s="427"/>
      <c r="D1359" s="427" t="s">
        <v>183</v>
      </c>
      <c r="E1359" s="429" t="s">
        <v>1319</v>
      </c>
      <c r="F1359" s="460">
        <f t="shared" si="134"/>
        <v>0</v>
      </c>
      <c r="G1359" s="430">
        <f t="shared" si="135"/>
        <v>0</v>
      </c>
      <c r="H1359" s="460">
        <v>0</v>
      </c>
      <c r="I1359" s="460"/>
      <c r="J1359" s="460">
        <v>0</v>
      </c>
      <c r="K1359" s="460">
        <v>0</v>
      </c>
      <c r="L1359" s="460"/>
      <c r="M1359" s="445">
        <f t="shared" si="132"/>
        <v>0</v>
      </c>
      <c r="N1359" s="460"/>
      <c r="O1359" s="445">
        <f t="shared" si="130"/>
        <v>0</v>
      </c>
      <c r="P1359" s="444">
        <f t="shared" si="131"/>
        <v>0</v>
      </c>
      <c r="Q1359" s="463"/>
      <c r="R1359" s="453">
        <f t="shared" si="133"/>
        <v>0</v>
      </c>
    </row>
    <row r="1360" ht="30" hidden="1" customHeight="1" spans="1:18">
      <c r="A1360" s="426">
        <v>2166002</v>
      </c>
      <c r="B1360" s="427"/>
      <c r="C1360" s="427"/>
      <c r="D1360" s="427" t="s">
        <v>186</v>
      </c>
      <c r="E1360" s="429" t="s">
        <v>1320</v>
      </c>
      <c r="F1360" s="460">
        <f t="shared" si="134"/>
        <v>0</v>
      </c>
      <c r="G1360" s="430">
        <f t="shared" si="135"/>
        <v>0</v>
      </c>
      <c r="H1360" s="460">
        <v>0</v>
      </c>
      <c r="I1360" s="460"/>
      <c r="J1360" s="460">
        <v>0</v>
      </c>
      <c r="K1360" s="460">
        <v>0</v>
      </c>
      <c r="L1360" s="460"/>
      <c r="M1360" s="445">
        <f t="shared" si="132"/>
        <v>0</v>
      </c>
      <c r="N1360" s="460"/>
      <c r="O1360" s="445">
        <f t="shared" si="130"/>
        <v>0</v>
      </c>
      <c r="P1360" s="444">
        <f t="shared" si="131"/>
        <v>0</v>
      </c>
      <c r="Q1360" s="463"/>
      <c r="R1360" s="453">
        <f t="shared" si="133"/>
        <v>0</v>
      </c>
    </row>
    <row r="1361" ht="30" hidden="1" customHeight="1" spans="1:18">
      <c r="A1361" s="426">
        <v>2166003</v>
      </c>
      <c r="B1361" s="427"/>
      <c r="C1361" s="427"/>
      <c r="D1361" s="427" t="s">
        <v>188</v>
      </c>
      <c r="E1361" s="429" t="s">
        <v>1321</v>
      </c>
      <c r="F1361" s="460">
        <f t="shared" si="134"/>
        <v>0</v>
      </c>
      <c r="G1361" s="430">
        <f t="shared" si="135"/>
        <v>0</v>
      </c>
      <c r="H1361" s="460">
        <v>0</v>
      </c>
      <c r="I1361" s="460"/>
      <c r="J1361" s="460">
        <v>0</v>
      </c>
      <c r="K1361" s="460">
        <v>0</v>
      </c>
      <c r="L1361" s="460"/>
      <c r="M1361" s="445">
        <f t="shared" si="132"/>
        <v>0</v>
      </c>
      <c r="N1361" s="460"/>
      <c r="O1361" s="445">
        <f t="shared" ref="O1361:O1424" si="136">IF(N1361=0,0,L1361/N1361)</f>
        <v>0</v>
      </c>
      <c r="P1361" s="444">
        <f t="shared" ref="P1361:P1424" si="137">L1361-N1361</f>
        <v>0</v>
      </c>
      <c r="Q1361" s="463"/>
      <c r="R1361" s="453">
        <f t="shared" si="133"/>
        <v>0</v>
      </c>
    </row>
    <row r="1362" ht="30" hidden="1" customHeight="1" spans="1:18">
      <c r="A1362" s="426">
        <v>2166004</v>
      </c>
      <c r="B1362" s="427"/>
      <c r="C1362" s="427"/>
      <c r="D1362" s="427" t="s">
        <v>190</v>
      </c>
      <c r="E1362" s="429" t="s">
        <v>1322</v>
      </c>
      <c r="F1362" s="460">
        <f t="shared" si="134"/>
        <v>0</v>
      </c>
      <c r="G1362" s="430">
        <f t="shared" si="135"/>
        <v>0</v>
      </c>
      <c r="H1362" s="460">
        <v>0</v>
      </c>
      <c r="I1362" s="460"/>
      <c r="J1362" s="460">
        <v>0</v>
      </c>
      <c r="K1362" s="460">
        <v>0</v>
      </c>
      <c r="L1362" s="460"/>
      <c r="M1362" s="445">
        <f t="shared" si="132"/>
        <v>0</v>
      </c>
      <c r="N1362" s="460"/>
      <c r="O1362" s="445">
        <f t="shared" si="136"/>
        <v>0</v>
      </c>
      <c r="P1362" s="444">
        <f t="shared" si="137"/>
        <v>0</v>
      </c>
      <c r="Q1362" s="463"/>
      <c r="R1362" s="453">
        <f t="shared" si="133"/>
        <v>0</v>
      </c>
    </row>
    <row r="1363" ht="30" hidden="1" customHeight="1" spans="1:18">
      <c r="A1363" s="426">
        <v>2166099</v>
      </c>
      <c r="B1363" s="427"/>
      <c r="C1363" s="427"/>
      <c r="D1363" s="427" t="s">
        <v>204</v>
      </c>
      <c r="E1363" s="429" t="s">
        <v>1323</v>
      </c>
      <c r="F1363" s="460">
        <f t="shared" si="134"/>
        <v>0</v>
      </c>
      <c r="G1363" s="430">
        <f t="shared" si="135"/>
        <v>0</v>
      </c>
      <c r="H1363" s="460">
        <v>0</v>
      </c>
      <c r="I1363" s="460"/>
      <c r="J1363" s="460">
        <v>0</v>
      </c>
      <c r="K1363" s="460">
        <v>0</v>
      </c>
      <c r="L1363" s="460"/>
      <c r="M1363" s="445">
        <f t="shared" si="132"/>
        <v>0</v>
      </c>
      <c r="N1363" s="460"/>
      <c r="O1363" s="445">
        <f t="shared" si="136"/>
        <v>0</v>
      </c>
      <c r="P1363" s="444">
        <f t="shared" si="137"/>
        <v>0</v>
      </c>
      <c r="Q1363" s="463"/>
      <c r="R1363" s="453">
        <f t="shared" si="133"/>
        <v>0</v>
      </c>
    </row>
    <row r="1364" ht="30" customHeight="1" spans="1:18">
      <c r="A1364" s="426">
        <v>21699</v>
      </c>
      <c r="B1364" s="427" t="s">
        <v>116</v>
      </c>
      <c r="C1364" s="427" t="s">
        <v>204</v>
      </c>
      <c r="D1364" s="428"/>
      <c r="E1364" s="429" t="s">
        <v>1324</v>
      </c>
      <c r="F1364" s="460">
        <f t="shared" si="134"/>
        <v>18537.65</v>
      </c>
      <c r="G1364" s="430">
        <f t="shared" si="135"/>
        <v>18537.65</v>
      </c>
      <c r="H1364" s="460">
        <v>16900.35</v>
      </c>
      <c r="I1364" s="460">
        <v>0</v>
      </c>
      <c r="J1364" s="460">
        <v>1637.3</v>
      </c>
      <c r="K1364" s="460">
        <v>0</v>
      </c>
      <c r="L1364" s="460">
        <v>10981</v>
      </c>
      <c r="M1364" s="445">
        <f t="shared" si="132"/>
        <v>0.592362030785995</v>
      </c>
      <c r="N1364" s="460">
        <v>16422</v>
      </c>
      <c r="O1364" s="445">
        <f t="shared" si="136"/>
        <v>0.668676166118621</v>
      </c>
      <c r="P1364" s="444">
        <f t="shared" si="137"/>
        <v>-5441</v>
      </c>
      <c r="Q1364" s="463"/>
      <c r="R1364" s="453">
        <f t="shared" si="133"/>
        <v>75938.9110381969</v>
      </c>
    </row>
    <row r="1365" ht="30" customHeight="1" spans="1:18">
      <c r="A1365" s="426">
        <v>2169901</v>
      </c>
      <c r="B1365" s="427"/>
      <c r="C1365" s="427"/>
      <c r="D1365" s="427" t="s">
        <v>183</v>
      </c>
      <c r="E1365" s="429" t="s">
        <v>1325</v>
      </c>
      <c r="F1365" s="460">
        <f t="shared" si="134"/>
        <v>0</v>
      </c>
      <c r="G1365" s="430">
        <f t="shared" si="135"/>
        <v>0</v>
      </c>
      <c r="H1365" s="460">
        <v>0</v>
      </c>
      <c r="I1365" s="460">
        <v>0</v>
      </c>
      <c r="J1365" s="460">
        <v>0</v>
      </c>
      <c r="K1365" s="460">
        <v>0</v>
      </c>
      <c r="L1365" s="460">
        <v>450</v>
      </c>
      <c r="M1365" s="445">
        <f t="shared" si="132"/>
        <v>0</v>
      </c>
      <c r="N1365" s="460">
        <v>15000</v>
      </c>
      <c r="O1365" s="445">
        <f t="shared" si="136"/>
        <v>0.03</v>
      </c>
      <c r="P1365" s="444">
        <f t="shared" si="137"/>
        <v>-14550</v>
      </c>
      <c r="Q1365" s="463"/>
      <c r="R1365" s="453">
        <f t="shared" si="133"/>
        <v>900.030000000001</v>
      </c>
    </row>
    <row r="1366" ht="30" customHeight="1" spans="1:18">
      <c r="A1366" s="426">
        <v>2169999</v>
      </c>
      <c r="B1366" s="427"/>
      <c r="C1366" s="427"/>
      <c r="D1366" s="427" t="s">
        <v>204</v>
      </c>
      <c r="E1366" s="429" t="s">
        <v>1326</v>
      </c>
      <c r="F1366" s="460">
        <f t="shared" si="134"/>
        <v>18537.65</v>
      </c>
      <c r="G1366" s="430">
        <f t="shared" si="135"/>
        <v>18537.65</v>
      </c>
      <c r="H1366" s="460">
        <v>16900.35</v>
      </c>
      <c r="I1366" s="460">
        <v>0</v>
      </c>
      <c r="J1366" s="460">
        <v>1637.3</v>
      </c>
      <c r="K1366" s="460">
        <v>0</v>
      </c>
      <c r="L1366" s="460">
        <v>10531</v>
      </c>
      <c r="M1366" s="445">
        <f t="shared" si="132"/>
        <v>0.568087109207478</v>
      </c>
      <c r="N1366" s="460">
        <v>1422</v>
      </c>
      <c r="O1366" s="445">
        <f t="shared" si="136"/>
        <v>7.40576652601969</v>
      </c>
      <c r="P1366" s="444">
        <f t="shared" si="137"/>
        <v>9109</v>
      </c>
      <c r="Q1366" s="463"/>
      <c r="R1366" s="453">
        <f t="shared" si="133"/>
        <v>75045.6238536352</v>
      </c>
    </row>
    <row r="1367" ht="75" customHeight="1" spans="1:18">
      <c r="A1367" s="426">
        <v>217</v>
      </c>
      <c r="B1367" s="427" t="s">
        <v>118</v>
      </c>
      <c r="C1367" s="428"/>
      <c r="D1367" s="428"/>
      <c r="E1367" s="429" t="s">
        <v>1327</v>
      </c>
      <c r="F1367" s="460">
        <f t="shared" si="134"/>
        <v>39500</v>
      </c>
      <c r="G1367" s="430">
        <f t="shared" si="135"/>
        <v>39500</v>
      </c>
      <c r="H1367" s="460">
        <v>39500</v>
      </c>
      <c r="I1367" s="460">
        <v>0</v>
      </c>
      <c r="J1367" s="460">
        <v>0</v>
      </c>
      <c r="K1367" s="460">
        <v>0</v>
      </c>
      <c r="L1367" s="460">
        <v>121120</v>
      </c>
      <c r="M1367" s="445">
        <f t="shared" si="132"/>
        <v>3.06632911392405</v>
      </c>
      <c r="N1367" s="460">
        <v>1153</v>
      </c>
      <c r="O1367" s="445">
        <f t="shared" si="136"/>
        <v>105.047701647875</v>
      </c>
      <c r="P1367" s="444">
        <f t="shared" si="137"/>
        <v>119967</v>
      </c>
      <c r="Q1367" s="464" t="s">
        <v>1328</v>
      </c>
      <c r="R1367" s="453">
        <f t="shared" si="133"/>
        <v>360848.114030762</v>
      </c>
    </row>
    <row r="1368" ht="30" hidden="1" customHeight="1" spans="1:18">
      <c r="A1368" s="426">
        <v>21701</v>
      </c>
      <c r="B1368" s="427" t="s">
        <v>118</v>
      </c>
      <c r="C1368" s="427" t="s">
        <v>183</v>
      </c>
      <c r="D1368" s="428"/>
      <c r="E1368" s="429" t="s">
        <v>1329</v>
      </c>
      <c r="F1368" s="460">
        <f t="shared" si="134"/>
        <v>0</v>
      </c>
      <c r="G1368" s="430">
        <f t="shared" si="135"/>
        <v>0</v>
      </c>
      <c r="H1368" s="460">
        <v>0</v>
      </c>
      <c r="I1368" s="460">
        <v>0</v>
      </c>
      <c r="J1368" s="460">
        <v>0</v>
      </c>
      <c r="K1368" s="460">
        <v>0</v>
      </c>
      <c r="L1368" s="460">
        <v>0</v>
      </c>
      <c r="M1368" s="445">
        <f t="shared" si="132"/>
        <v>0</v>
      </c>
      <c r="N1368" s="460">
        <v>0</v>
      </c>
      <c r="O1368" s="445">
        <f t="shared" si="136"/>
        <v>0</v>
      </c>
      <c r="P1368" s="444">
        <f t="shared" si="137"/>
        <v>0</v>
      </c>
      <c r="Q1368" s="463"/>
      <c r="R1368" s="453">
        <f t="shared" si="133"/>
        <v>0</v>
      </c>
    </row>
    <row r="1369" ht="30" hidden="1" customHeight="1" spans="1:18">
      <c r="A1369" s="426">
        <v>2170101</v>
      </c>
      <c r="B1369" s="427"/>
      <c r="C1369" s="427"/>
      <c r="D1369" s="427" t="s">
        <v>183</v>
      </c>
      <c r="E1369" s="429" t="s">
        <v>185</v>
      </c>
      <c r="F1369" s="460">
        <f t="shared" si="134"/>
        <v>0</v>
      </c>
      <c r="G1369" s="430">
        <f t="shared" si="135"/>
        <v>0</v>
      </c>
      <c r="H1369" s="460">
        <v>0</v>
      </c>
      <c r="I1369" s="460">
        <v>0</v>
      </c>
      <c r="J1369" s="460">
        <v>0</v>
      </c>
      <c r="K1369" s="460">
        <v>0</v>
      </c>
      <c r="L1369" s="460">
        <v>0</v>
      </c>
      <c r="M1369" s="445">
        <f t="shared" si="132"/>
        <v>0</v>
      </c>
      <c r="N1369" s="460">
        <v>0</v>
      </c>
      <c r="O1369" s="445">
        <f t="shared" si="136"/>
        <v>0</v>
      </c>
      <c r="P1369" s="444">
        <f t="shared" si="137"/>
        <v>0</v>
      </c>
      <c r="Q1369" s="463"/>
      <c r="R1369" s="453">
        <f t="shared" si="133"/>
        <v>0</v>
      </c>
    </row>
    <row r="1370" ht="30" hidden="1" customHeight="1" spans="1:18">
      <c r="A1370" s="426">
        <v>2170102</v>
      </c>
      <c r="B1370" s="427"/>
      <c r="C1370" s="427"/>
      <c r="D1370" s="427" t="s">
        <v>186</v>
      </c>
      <c r="E1370" s="429" t="s">
        <v>187</v>
      </c>
      <c r="F1370" s="460">
        <f t="shared" si="134"/>
        <v>0</v>
      </c>
      <c r="G1370" s="430">
        <f t="shared" si="135"/>
        <v>0</v>
      </c>
      <c r="H1370" s="460">
        <v>0</v>
      </c>
      <c r="I1370" s="460">
        <v>0</v>
      </c>
      <c r="J1370" s="460">
        <v>0</v>
      </c>
      <c r="K1370" s="460">
        <v>0</v>
      </c>
      <c r="L1370" s="460">
        <v>0</v>
      </c>
      <c r="M1370" s="445">
        <f t="shared" si="132"/>
        <v>0</v>
      </c>
      <c r="N1370" s="460">
        <v>0</v>
      </c>
      <c r="O1370" s="445">
        <f t="shared" si="136"/>
        <v>0</v>
      </c>
      <c r="P1370" s="444">
        <f t="shared" si="137"/>
        <v>0</v>
      </c>
      <c r="Q1370" s="463"/>
      <c r="R1370" s="453">
        <f t="shared" si="133"/>
        <v>0</v>
      </c>
    </row>
    <row r="1371" ht="30" hidden="1" customHeight="1" spans="1:18">
      <c r="A1371" s="426">
        <v>2170103</v>
      </c>
      <c r="B1371" s="427"/>
      <c r="C1371" s="427"/>
      <c r="D1371" s="427" t="s">
        <v>188</v>
      </c>
      <c r="E1371" s="429" t="s">
        <v>189</v>
      </c>
      <c r="F1371" s="460">
        <f t="shared" si="134"/>
        <v>0</v>
      </c>
      <c r="G1371" s="430">
        <f t="shared" si="135"/>
        <v>0</v>
      </c>
      <c r="H1371" s="460">
        <v>0</v>
      </c>
      <c r="I1371" s="460">
        <v>0</v>
      </c>
      <c r="J1371" s="460">
        <v>0</v>
      </c>
      <c r="K1371" s="460">
        <v>0</v>
      </c>
      <c r="L1371" s="460">
        <v>0</v>
      </c>
      <c r="M1371" s="445">
        <f t="shared" si="132"/>
        <v>0</v>
      </c>
      <c r="N1371" s="460">
        <v>0</v>
      </c>
      <c r="O1371" s="445">
        <f t="shared" si="136"/>
        <v>0</v>
      </c>
      <c r="P1371" s="444">
        <f t="shared" si="137"/>
        <v>0</v>
      </c>
      <c r="Q1371" s="463"/>
      <c r="R1371" s="453">
        <f t="shared" si="133"/>
        <v>0</v>
      </c>
    </row>
    <row r="1372" ht="30" hidden="1" customHeight="1" spans="1:18">
      <c r="A1372" s="426">
        <v>2170104</v>
      </c>
      <c r="B1372" s="427"/>
      <c r="C1372" s="427"/>
      <c r="D1372" s="427" t="s">
        <v>190</v>
      </c>
      <c r="E1372" s="429" t="s">
        <v>1330</v>
      </c>
      <c r="F1372" s="460">
        <f t="shared" si="134"/>
        <v>0</v>
      </c>
      <c r="G1372" s="430">
        <f t="shared" si="135"/>
        <v>0</v>
      </c>
      <c r="H1372" s="460">
        <v>0</v>
      </c>
      <c r="I1372" s="460">
        <v>0</v>
      </c>
      <c r="J1372" s="460">
        <v>0</v>
      </c>
      <c r="K1372" s="460">
        <v>0</v>
      </c>
      <c r="L1372" s="460">
        <v>0</v>
      </c>
      <c r="M1372" s="445">
        <f t="shared" si="132"/>
        <v>0</v>
      </c>
      <c r="N1372" s="460">
        <v>0</v>
      </c>
      <c r="O1372" s="445">
        <f t="shared" si="136"/>
        <v>0</v>
      </c>
      <c r="P1372" s="444">
        <f t="shared" si="137"/>
        <v>0</v>
      </c>
      <c r="Q1372" s="463"/>
      <c r="R1372" s="453">
        <f t="shared" si="133"/>
        <v>0</v>
      </c>
    </row>
    <row r="1373" ht="30" hidden="1" customHeight="1" spans="1:18">
      <c r="A1373" s="426">
        <v>2170150</v>
      </c>
      <c r="B1373" s="427"/>
      <c r="C1373" s="427"/>
      <c r="D1373" s="427" t="s">
        <v>202</v>
      </c>
      <c r="E1373" s="429" t="s">
        <v>203</v>
      </c>
      <c r="F1373" s="460">
        <f t="shared" si="134"/>
        <v>0</v>
      </c>
      <c r="G1373" s="430">
        <f t="shared" si="135"/>
        <v>0</v>
      </c>
      <c r="H1373" s="460">
        <v>0</v>
      </c>
      <c r="I1373" s="460">
        <v>0</v>
      </c>
      <c r="J1373" s="460">
        <v>0</v>
      </c>
      <c r="K1373" s="460">
        <v>0</v>
      </c>
      <c r="L1373" s="460">
        <v>0</v>
      </c>
      <c r="M1373" s="445">
        <f t="shared" si="132"/>
        <v>0</v>
      </c>
      <c r="N1373" s="460">
        <v>0</v>
      </c>
      <c r="O1373" s="445">
        <f t="shared" si="136"/>
        <v>0</v>
      </c>
      <c r="P1373" s="444">
        <f t="shared" si="137"/>
        <v>0</v>
      </c>
      <c r="Q1373" s="463"/>
      <c r="R1373" s="453">
        <f t="shared" si="133"/>
        <v>0</v>
      </c>
    </row>
    <row r="1374" ht="30" hidden="1" customHeight="1" spans="1:18">
      <c r="A1374" s="426">
        <v>2170199</v>
      </c>
      <c r="B1374" s="427"/>
      <c r="C1374" s="427"/>
      <c r="D1374" s="427" t="s">
        <v>204</v>
      </c>
      <c r="E1374" s="429" t="s">
        <v>1331</v>
      </c>
      <c r="F1374" s="460">
        <f t="shared" si="134"/>
        <v>0</v>
      </c>
      <c r="G1374" s="430">
        <f t="shared" si="135"/>
        <v>0</v>
      </c>
      <c r="H1374" s="460">
        <v>0</v>
      </c>
      <c r="I1374" s="460">
        <v>0</v>
      </c>
      <c r="J1374" s="460">
        <v>0</v>
      </c>
      <c r="K1374" s="460">
        <v>0</v>
      </c>
      <c r="L1374" s="460">
        <v>0</v>
      </c>
      <c r="M1374" s="445">
        <f t="shared" si="132"/>
        <v>0</v>
      </c>
      <c r="N1374" s="460">
        <v>0</v>
      </c>
      <c r="O1374" s="445">
        <f t="shared" si="136"/>
        <v>0</v>
      </c>
      <c r="P1374" s="444">
        <f t="shared" si="137"/>
        <v>0</v>
      </c>
      <c r="Q1374" s="463"/>
      <c r="R1374" s="453">
        <f t="shared" si="133"/>
        <v>0</v>
      </c>
    </row>
    <row r="1375" ht="30" hidden="1" customHeight="1" spans="1:18">
      <c r="A1375" s="426">
        <v>21702</v>
      </c>
      <c r="B1375" s="427" t="s">
        <v>118</v>
      </c>
      <c r="C1375" s="427" t="s">
        <v>186</v>
      </c>
      <c r="D1375" s="428"/>
      <c r="E1375" s="429" t="s">
        <v>1332</v>
      </c>
      <c r="F1375" s="460">
        <f t="shared" si="134"/>
        <v>0</v>
      </c>
      <c r="G1375" s="430">
        <f t="shared" si="135"/>
        <v>0</v>
      </c>
      <c r="H1375" s="460">
        <v>0</v>
      </c>
      <c r="I1375" s="460">
        <v>0</v>
      </c>
      <c r="J1375" s="460">
        <v>0</v>
      </c>
      <c r="K1375" s="460">
        <v>0</v>
      </c>
      <c r="L1375" s="460">
        <v>0</v>
      </c>
      <c r="M1375" s="445">
        <f t="shared" si="132"/>
        <v>0</v>
      </c>
      <c r="N1375" s="460">
        <v>0</v>
      </c>
      <c r="O1375" s="445">
        <f t="shared" si="136"/>
        <v>0</v>
      </c>
      <c r="P1375" s="444">
        <f t="shared" si="137"/>
        <v>0</v>
      </c>
      <c r="Q1375" s="463"/>
      <c r="R1375" s="453">
        <f t="shared" si="133"/>
        <v>0</v>
      </c>
    </row>
    <row r="1376" ht="30" hidden="1" customHeight="1" spans="1:18">
      <c r="A1376" s="426">
        <v>2170201</v>
      </c>
      <c r="B1376" s="427"/>
      <c r="C1376" s="427"/>
      <c r="D1376" s="427" t="s">
        <v>183</v>
      </c>
      <c r="E1376" s="429" t="s">
        <v>1333</v>
      </c>
      <c r="F1376" s="460">
        <f t="shared" si="134"/>
        <v>0</v>
      </c>
      <c r="G1376" s="430">
        <f t="shared" si="135"/>
        <v>0</v>
      </c>
      <c r="H1376" s="460">
        <v>0</v>
      </c>
      <c r="I1376" s="460">
        <v>0</v>
      </c>
      <c r="J1376" s="460">
        <v>0</v>
      </c>
      <c r="K1376" s="460">
        <v>0</v>
      </c>
      <c r="L1376" s="460">
        <v>0</v>
      </c>
      <c r="M1376" s="445">
        <f t="shared" si="132"/>
        <v>0</v>
      </c>
      <c r="N1376" s="460">
        <v>0</v>
      </c>
      <c r="O1376" s="445">
        <f t="shared" si="136"/>
        <v>0</v>
      </c>
      <c r="P1376" s="444">
        <f t="shared" si="137"/>
        <v>0</v>
      </c>
      <c r="Q1376" s="463"/>
      <c r="R1376" s="453">
        <f t="shared" si="133"/>
        <v>0</v>
      </c>
    </row>
    <row r="1377" ht="30" hidden="1" customHeight="1" spans="1:18">
      <c r="A1377" s="426">
        <v>2170202</v>
      </c>
      <c r="B1377" s="427"/>
      <c r="C1377" s="427"/>
      <c r="D1377" s="427" t="s">
        <v>186</v>
      </c>
      <c r="E1377" s="429" t="s">
        <v>1334</v>
      </c>
      <c r="F1377" s="460">
        <f t="shared" si="134"/>
        <v>0</v>
      </c>
      <c r="G1377" s="430">
        <f t="shared" si="135"/>
        <v>0</v>
      </c>
      <c r="H1377" s="460">
        <v>0</v>
      </c>
      <c r="I1377" s="460">
        <v>0</v>
      </c>
      <c r="J1377" s="460">
        <v>0</v>
      </c>
      <c r="K1377" s="460">
        <v>0</v>
      </c>
      <c r="L1377" s="460">
        <v>0</v>
      </c>
      <c r="M1377" s="445">
        <f t="shared" si="132"/>
        <v>0</v>
      </c>
      <c r="N1377" s="460">
        <v>0</v>
      </c>
      <c r="O1377" s="445">
        <f t="shared" si="136"/>
        <v>0</v>
      </c>
      <c r="P1377" s="444">
        <f t="shared" si="137"/>
        <v>0</v>
      </c>
      <c r="Q1377" s="463"/>
      <c r="R1377" s="453">
        <f t="shared" si="133"/>
        <v>0</v>
      </c>
    </row>
    <row r="1378" ht="30" hidden="1" customHeight="1" spans="1:18">
      <c r="A1378" s="426">
        <v>2170203</v>
      </c>
      <c r="B1378" s="427"/>
      <c r="C1378" s="427"/>
      <c r="D1378" s="427" t="s">
        <v>188</v>
      </c>
      <c r="E1378" s="429" t="s">
        <v>1335</v>
      </c>
      <c r="F1378" s="460">
        <f t="shared" si="134"/>
        <v>0</v>
      </c>
      <c r="G1378" s="430">
        <f t="shared" si="135"/>
        <v>0</v>
      </c>
      <c r="H1378" s="460">
        <v>0</v>
      </c>
      <c r="I1378" s="460">
        <v>0</v>
      </c>
      <c r="J1378" s="460">
        <v>0</v>
      </c>
      <c r="K1378" s="460">
        <v>0</v>
      </c>
      <c r="L1378" s="460">
        <v>0</v>
      </c>
      <c r="M1378" s="445">
        <f t="shared" si="132"/>
        <v>0</v>
      </c>
      <c r="N1378" s="460">
        <v>0</v>
      </c>
      <c r="O1378" s="445">
        <f t="shared" si="136"/>
        <v>0</v>
      </c>
      <c r="P1378" s="444">
        <f t="shared" si="137"/>
        <v>0</v>
      </c>
      <c r="Q1378" s="463"/>
      <c r="R1378" s="453">
        <f t="shared" si="133"/>
        <v>0</v>
      </c>
    </row>
    <row r="1379" ht="30" hidden="1" customHeight="1" spans="1:18">
      <c r="A1379" s="426">
        <v>2170204</v>
      </c>
      <c r="B1379" s="427"/>
      <c r="C1379" s="427"/>
      <c r="D1379" s="427" t="s">
        <v>190</v>
      </c>
      <c r="E1379" s="429" t="s">
        <v>1336</v>
      </c>
      <c r="F1379" s="460">
        <f t="shared" si="134"/>
        <v>0</v>
      </c>
      <c r="G1379" s="430">
        <f t="shared" si="135"/>
        <v>0</v>
      </c>
      <c r="H1379" s="460">
        <v>0</v>
      </c>
      <c r="I1379" s="460">
        <v>0</v>
      </c>
      <c r="J1379" s="460">
        <v>0</v>
      </c>
      <c r="K1379" s="460">
        <v>0</v>
      </c>
      <c r="L1379" s="460">
        <v>0</v>
      </c>
      <c r="M1379" s="445">
        <f t="shared" si="132"/>
        <v>0</v>
      </c>
      <c r="N1379" s="460">
        <v>0</v>
      </c>
      <c r="O1379" s="445">
        <f t="shared" si="136"/>
        <v>0</v>
      </c>
      <c r="P1379" s="444">
        <f t="shared" si="137"/>
        <v>0</v>
      </c>
      <c r="Q1379" s="463"/>
      <c r="R1379" s="453">
        <f t="shared" si="133"/>
        <v>0</v>
      </c>
    </row>
    <row r="1380" ht="30" hidden="1" customHeight="1" spans="1:18">
      <c r="A1380" s="426">
        <v>2170205</v>
      </c>
      <c r="B1380" s="427"/>
      <c r="C1380" s="427"/>
      <c r="D1380" s="427" t="s">
        <v>192</v>
      </c>
      <c r="E1380" s="429" t="s">
        <v>1337</v>
      </c>
      <c r="F1380" s="460">
        <f t="shared" si="134"/>
        <v>0</v>
      </c>
      <c r="G1380" s="430">
        <f t="shared" si="135"/>
        <v>0</v>
      </c>
      <c r="H1380" s="460">
        <v>0</v>
      </c>
      <c r="I1380" s="460">
        <v>0</v>
      </c>
      <c r="J1380" s="460">
        <v>0</v>
      </c>
      <c r="K1380" s="460">
        <v>0</v>
      </c>
      <c r="L1380" s="460">
        <v>0</v>
      </c>
      <c r="M1380" s="445">
        <f t="shared" si="132"/>
        <v>0</v>
      </c>
      <c r="N1380" s="460">
        <v>0</v>
      </c>
      <c r="O1380" s="445">
        <f t="shared" si="136"/>
        <v>0</v>
      </c>
      <c r="P1380" s="444">
        <f t="shared" si="137"/>
        <v>0</v>
      </c>
      <c r="Q1380" s="463"/>
      <c r="R1380" s="453">
        <f t="shared" si="133"/>
        <v>0</v>
      </c>
    </row>
    <row r="1381" ht="30" hidden="1" customHeight="1" spans="1:18">
      <c r="A1381" s="426">
        <v>2170206</v>
      </c>
      <c r="B1381" s="427"/>
      <c r="C1381" s="427"/>
      <c r="D1381" s="427" t="s">
        <v>194</v>
      </c>
      <c r="E1381" s="429" t="s">
        <v>1338</v>
      </c>
      <c r="F1381" s="460">
        <f t="shared" si="134"/>
        <v>0</v>
      </c>
      <c r="G1381" s="430">
        <f t="shared" si="135"/>
        <v>0</v>
      </c>
      <c r="H1381" s="460">
        <v>0</v>
      </c>
      <c r="I1381" s="460">
        <v>0</v>
      </c>
      <c r="J1381" s="460">
        <v>0</v>
      </c>
      <c r="K1381" s="460">
        <v>0</v>
      </c>
      <c r="L1381" s="460">
        <v>0</v>
      </c>
      <c r="M1381" s="445">
        <f t="shared" si="132"/>
        <v>0</v>
      </c>
      <c r="N1381" s="460">
        <v>0</v>
      </c>
      <c r="O1381" s="445">
        <f t="shared" si="136"/>
        <v>0</v>
      </c>
      <c r="P1381" s="444">
        <f t="shared" si="137"/>
        <v>0</v>
      </c>
      <c r="Q1381" s="463"/>
      <c r="R1381" s="453">
        <f t="shared" si="133"/>
        <v>0</v>
      </c>
    </row>
    <row r="1382" ht="30" hidden="1" customHeight="1" spans="1:18">
      <c r="A1382" s="426">
        <v>2170207</v>
      </c>
      <c r="B1382" s="427"/>
      <c r="C1382" s="427"/>
      <c r="D1382" s="427" t="s">
        <v>196</v>
      </c>
      <c r="E1382" s="429" t="s">
        <v>1339</v>
      </c>
      <c r="F1382" s="460">
        <f t="shared" si="134"/>
        <v>0</v>
      </c>
      <c r="G1382" s="430">
        <f t="shared" si="135"/>
        <v>0</v>
      </c>
      <c r="H1382" s="460">
        <v>0</v>
      </c>
      <c r="I1382" s="460">
        <v>0</v>
      </c>
      <c r="J1382" s="460">
        <v>0</v>
      </c>
      <c r="K1382" s="460">
        <v>0</v>
      </c>
      <c r="L1382" s="460">
        <v>0</v>
      </c>
      <c r="M1382" s="445">
        <f t="shared" si="132"/>
        <v>0</v>
      </c>
      <c r="N1382" s="460">
        <v>0</v>
      </c>
      <c r="O1382" s="445">
        <f t="shared" si="136"/>
        <v>0</v>
      </c>
      <c r="P1382" s="444">
        <f t="shared" si="137"/>
        <v>0</v>
      </c>
      <c r="Q1382" s="463"/>
      <c r="R1382" s="453">
        <f t="shared" si="133"/>
        <v>0</v>
      </c>
    </row>
    <row r="1383" ht="30" hidden="1" customHeight="1" spans="1:18">
      <c r="A1383" s="426">
        <v>2170208</v>
      </c>
      <c r="B1383" s="427"/>
      <c r="C1383" s="427"/>
      <c r="D1383" s="427" t="s">
        <v>198</v>
      </c>
      <c r="E1383" s="429" t="s">
        <v>1340</v>
      </c>
      <c r="F1383" s="460">
        <f t="shared" si="134"/>
        <v>0</v>
      </c>
      <c r="G1383" s="430">
        <f t="shared" si="135"/>
        <v>0</v>
      </c>
      <c r="H1383" s="460">
        <v>0</v>
      </c>
      <c r="I1383" s="460">
        <v>0</v>
      </c>
      <c r="J1383" s="460">
        <v>0</v>
      </c>
      <c r="K1383" s="460">
        <v>0</v>
      </c>
      <c r="L1383" s="460">
        <v>0</v>
      </c>
      <c r="M1383" s="445">
        <f t="shared" si="132"/>
        <v>0</v>
      </c>
      <c r="N1383" s="460">
        <v>0</v>
      </c>
      <c r="O1383" s="445">
        <f t="shared" si="136"/>
        <v>0</v>
      </c>
      <c r="P1383" s="444">
        <f t="shared" si="137"/>
        <v>0</v>
      </c>
      <c r="Q1383" s="463"/>
      <c r="R1383" s="453">
        <f t="shared" si="133"/>
        <v>0</v>
      </c>
    </row>
    <row r="1384" ht="30" hidden="1" customHeight="1" spans="1:18">
      <c r="A1384" s="426">
        <v>2170299</v>
      </c>
      <c r="B1384" s="427"/>
      <c r="C1384" s="427"/>
      <c r="D1384" s="427" t="s">
        <v>204</v>
      </c>
      <c r="E1384" s="429" t="s">
        <v>1341</v>
      </c>
      <c r="F1384" s="460">
        <f t="shared" si="134"/>
        <v>0</v>
      </c>
      <c r="G1384" s="430">
        <f t="shared" si="135"/>
        <v>0</v>
      </c>
      <c r="H1384" s="460">
        <v>0</v>
      </c>
      <c r="I1384" s="460">
        <v>0</v>
      </c>
      <c r="J1384" s="460">
        <v>0</v>
      </c>
      <c r="K1384" s="460">
        <v>0</v>
      </c>
      <c r="L1384" s="460">
        <v>0</v>
      </c>
      <c r="M1384" s="445">
        <f t="shared" si="132"/>
        <v>0</v>
      </c>
      <c r="N1384" s="460">
        <v>0</v>
      </c>
      <c r="O1384" s="445">
        <f t="shared" si="136"/>
        <v>0</v>
      </c>
      <c r="P1384" s="444">
        <f t="shared" si="137"/>
        <v>0</v>
      </c>
      <c r="Q1384" s="463"/>
      <c r="R1384" s="453">
        <f t="shared" si="133"/>
        <v>0</v>
      </c>
    </row>
    <row r="1385" ht="30" customHeight="1" spans="1:18">
      <c r="A1385" s="426">
        <v>21703</v>
      </c>
      <c r="B1385" s="427" t="s">
        <v>118</v>
      </c>
      <c r="C1385" s="427" t="s">
        <v>188</v>
      </c>
      <c r="D1385" s="428"/>
      <c r="E1385" s="429" t="s">
        <v>1342</v>
      </c>
      <c r="F1385" s="460">
        <f t="shared" si="134"/>
        <v>2000</v>
      </c>
      <c r="G1385" s="430">
        <f t="shared" si="135"/>
        <v>2000</v>
      </c>
      <c r="H1385" s="460">
        <v>2000</v>
      </c>
      <c r="I1385" s="460">
        <v>0</v>
      </c>
      <c r="J1385" s="460">
        <v>0</v>
      </c>
      <c r="K1385" s="460">
        <v>0</v>
      </c>
      <c r="L1385" s="460">
        <v>66</v>
      </c>
      <c r="M1385" s="445">
        <f t="shared" si="132"/>
        <v>0.033</v>
      </c>
      <c r="N1385" s="460">
        <v>10</v>
      </c>
      <c r="O1385" s="445">
        <f t="shared" si="136"/>
        <v>6.6</v>
      </c>
      <c r="P1385" s="444">
        <f t="shared" si="137"/>
        <v>56</v>
      </c>
      <c r="Q1385" s="463"/>
      <c r="R1385" s="453">
        <f t="shared" si="133"/>
        <v>6138.633</v>
      </c>
    </row>
    <row r="1386" ht="30" hidden="1" customHeight="1" spans="1:18">
      <c r="A1386" s="426">
        <v>2170301</v>
      </c>
      <c r="B1386" s="427"/>
      <c r="C1386" s="427"/>
      <c r="D1386" s="427" t="s">
        <v>183</v>
      </c>
      <c r="E1386" s="429" t="s">
        <v>1343</v>
      </c>
      <c r="F1386" s="460">
        <f t="shared" si="134"/>
        <v>0</v>
      </c>
      <c r="G1386" s="430">
        <f t="shared" si="135"/>
        <v>0</v>
      </c>
      <c r="H1386" s="460">
        <v>0</v>
      </c>
      <c r="I1386" s="460">
        <v>0</v>
      </c>
      <c r="J1386" s="460">
        <v>0</v>
      </c>
      <c r="K1386" s="460">
        <v>0</v>
      </c>
      <c r="L1386" s="460">
        <v>0</v>
      </c>
      <c r="M1386" s="445">
        <f t="shared" si="132"/>
        <v>0</v>
      </c>
      <c r="N1386" s="460">
        <v>0</v>
      </c>
      <c r="O1386" s="445">
        <f t="shared" si="136"/>
        <v>0</v>
      </c>
      <c r="P1386" s="444">
        <f t="shared" si="137"/>
        <v>0</v>
      </c>
      <c r="Q1386" s="463"/>
      <c r="R1386" s="453">
        <f t="shared" si="133"/>
        <v>0</v>
      </c>
    </row>
    <row r="1387" ht="30" hidden="1" customHeight="1" spans="1:18">
      <c r="A1387" s="426">
        <v>2170302</v>
      </c>
      <c r="B1387" s="427"/>
      <c r="C1387" s="427"/>
      <c r="D1387" s="427" t="s">
        <v>186</v>
      </c>
      <c r="E1387" s="429" t="s">
        <v>1344</v>
      </c>
      <c r="F1387" s="460">
        <f t="shared" si="134"/>
        <v>0</v>
      </c>
      <c r="G1387" s="430">
        <f t="shared" si="135"/>
        <v>0</v>
      </c>
      <c r="H1387" s="460">
        <v>0</v>
      </c>
      <c r="I1387" s="460">
        <v>0</v>
      </c>
      <c r="J1387" s="460">
        <v>0</v>
      </c>
      <c r="K1387" s="460">
        <v>0</v>
      </c>
      <c r="L1387" s="460">
        <v>0</v>
      </c>
      <c r="M1387" s="445">
        <f t="shared" si="132"/>
        <v>0</v>
      </c>
      <c r="N1387" s="460">
        <v>0</v>
      </c>
      <c r="O1387" s="445">
        <f t="shared" si="136"/>
        <v>0</v>
      </c>
      <c r="P1387" s="444">
        <f t="shared" si="137"/>
        <v>0</v>
      </c>
      <c r="Q1387" s="463"/>
      <c r="R1387" s="453">
        <f t="shared" si="133"/>
        <v>0</v>
      </c>
    </row>
    <row r="1388" ht="30" hidden="1" customHeight="1" spans="1:18">
      <c r="A1388" s="426">
        <v>2170303</v>
      </c>
      <c r="B1388" s="427"/>
      <c r="C1388" s="427"/>
      <c r="D1388" s="427" t="s">
        <v>188</v>
      </c>
      <c r="E1388" s="429" t="s">
        <v>1345</v>
      </c>
      <c r="F1388" s="460">
        <f t="shared" si="134"/>
        <v>0</v>
      </c>
      <c r="G1388" s="430">
        <f t="shared" si="135"/>
        <v>0</v>
      </c>
      <c r="H1388" s="460">
        <v>0</v>
      </c>
      <c r="I1388" s="460">
        <v>0</v>
      </c>
      <c r="J1388" s="460">
        <v>0</v>
      </c>
      <c r="K1388" s="460">
        <v>0</v>
      </c>
      <c r="L1388" s="460">
        <v>0</v>
      </c>
      <c r="M1388" s="445">
        <f t="shared" si="132"/>
        <v>0</v>
      </c>
      <c r="N1388" s="460">
        <v>0</v>
      </c>
      <c r="O1388" s="445">
        <f t="shared" si="136"/>
        <v>0</v>
      </c>
      <c r="P1388" s="444">
        <f t="shared" si="137"/>
        <v>0</v>
      </c>
      <c r="Q1388" s="463"/>
      <c r="R1388" s="453">
        <f t="shared" si="133"/>
        <v>0</v>
      </c>
    </row>
    <row r="1389" ht="30" hidden="1" customHeight="1" spans="1:18">
      <c r="A1389" s="426">
        <v>2170304</v>
      </c>
      <c r="B1389" s="427"/>
      <c r="C1389" s="427"/>
      <c r="D1389" s="427" t="s">
        <v>190</v>
      </c>
      <c r="E1389" s="429" t="s">
        <v>1346</v>
      </c>
      <c r="F1389" s="460">
        <f t="shared" si="134"/>
        <v>0</v>
      </c>
      <c r="G1389" s="430">
        <f t="shared" si="135"/>
        <v>0</v>
      </c>
      <c r="H1389" s="460">
        <v>0</v>
      </c>
      <c r="I1389" s="460">
        <v>0</v>
      </c>
      <c r="J1389" s="460">
        <v>0</v>
      </c>
      <c r="K1389" s="460">
        <v>0</v>
      </c>
      <c r="L1389" s="460">
        <v>0</v>
      </c>
      <c r="M1389" s="445">
        <f t="shared" si="132"/>
        <v>0</v>
      </c>
      <c r="N1389" s="460">
        <v>0</v>
      </c>
      <c r="O1389" s="445">
        <f t="shared" si="136"/>
        <v>0</v>
      </c>
      <c r="P1389" s="444">
        <f t="shared" si="137"/>
        <v>0</v>
      </c>
      <c r="Q1389" s="463"/>
      <c r="R1389" s="453">
        <f t="shared" si="133"/>
        <v>0</v>
      </c>
    </row>
    <row r="1390" ht="30" customHeight="1" spans="1:18">
      <c r="A1390" s="426">
        <v>2170399</v>
      </c>
      <c r="B1390" s="427"/>
      <c r="C1390" s="427"/>
      <c r="D1390" s="427" t="s">
        <v>204</v>
      </c>
      <c r="E1390" s="429" t="s">
        <v>1347</v>
      </c>
      <c r="F1390" s="460">
        <f t="shared" si="134"/>
        <v>2000</v>
      </c>
      <c r="G1390" s="430">
        <f t="shared" si="135"/>
        <v>2000</v>
      </c>
      <c r="H1390" s="460">
        <v>2000</v>
      </c>
      <c r="I1390" s="460">
        <v>0</v>
      </c>
      <c r="J1390" s="460">
        <v>0</v>
      </c>
      <c r="K1390" s="460">
        <v>0</v>
      </c>
      <c r="L1390" s="460">
        <v>66</v>
      </c>
      <c r="M1390" s="445">
        <f t="shared" si="132"/>
        <v>0.033</v>
      </c>
      <c r="N1390" s="460">
        <v>10</v>
      </c>
      <c r="O1390" s="445">
        <f t="shared" si="136"/>
        <v>6.6</v>
      </c>
      <c r="P1390" s="444">
        <f t="shared" si="137"/>
        <v>56</v>
      </c>
      <c r="Q1390" s="463"/>
      <c r="R1390" s="453">
        <f t="shared" si="133"/>
        <v>6138.633</v>
      </c>
    </row>
    <row r="1391" ht="30" hidden="1" customHeight="1" spans="1:18">
      <c r="A1391" s="426">
        <v>21704</v>
      </c>
      <c r="B1391" s="427" t="s">
        <v>118</v>
      </c>
      <c r="C1391" s="427" t="s">
        <v>190</v>
      </c>
      <c r="D1391" s="428"/>
      <c r="E1391" s="429" t="s">
        <v>1348</v>
      </c>
      <c r="F1391" s="460">
        <f t="shared" si="134"/>
        <v>0</v>
      </c>
      <c r="G1391" s="430">
        <f t="shared" si="135"/>
        <v>0</v>
      </c>
      <c r="H1391" s="460">
        <v>0</v>
      </c>
      <c r="I1391" s="460">
        <v>0</v>
      </c>
      <c r="J1391" s="460">
        <v>0</v>
      </c>
      <c r="K1391" s="460">
        <v>0</v>
      </c>
      <c r="L1391" s="460">
        <v>0</v>
      </c>
      <c r="M1391" s="445">
        <f t="shared" si="132"/>
        <v>0</v>
      </c>
      <c r="N1391" s="460">
        <v>0</v>
      </c>
      <c r="O1391" s="445">
        <f t="shared" si="136"/>
        <v>0</v>
      </c>
      <c r="P1391" s="444">
        <f t="shared" si="137"/>
        <v>0</v>
      </c>
      <c r="Q1391" s="463"/>
      <c r="R1391" s="453">
        <f t="shared" si="133"/>
        <v>0</v>
      </c>
    </row>
    <row r="1392" ht="30" hidden="1" customHeight="1" spans="1:18">
      <c r="A1392" s="426">
        <v>2170401</v>
      </c>
      <c r="B1392" s="427"/>
      <c r="C1392" s="427"/>
      <c r="D1392" s="427" t="s">
        <v>183</v>
      </c>
      <c r="E1392" s="429" t="s">
        <v>1349</v>
      </c>
      <c r="F1392" s="460">
        <f t="shared" si="134"/>
        <v>0</v>
      </c>
      <c r="G1392" s="430">
        <f t="shared" si="135"/>
        <v>0</v>
      </c>
      <c r="H1392" s="460">
        <v>0</v>
      </c>
      <c r="I1392" s="460">
        <v>0</v>
      </c>
      <c r="J1392" s="460">
        <v>0</v>
      </c>
      <c r="K1392" s="460">
        <v>0</v>
      </c>
      <c r="L1392" s="460">
        <v>0</v>
      </c>
      <c r="M1392" s="445">
        <f t="shared" si="132"/>
        <v>0</v>
      </c>
      <c r="N1392" s="460">
        <v>0</v>
      </c>
      <c r="O1392" s="445">
        <f t="shared" si="136"/>
        <v>0</v>
      </c>
      <c r="P1392" s="444">
        <f t="shared" si="137"/>
        <v>0</v>
      </c>
      <c r="Q1392" s="463"/>
      <c r="R1392" s="453">
        <f t="shared" si="133"/>
        <v>0</v>
      </c>
    </row>
    <row r="1393" ht="30" hidden="1" customHeight="1" spans="1:18">
      <c r="A1393" s="426">
        <v>2170402</v>
      </c>
      <c r="B1393" s="427"/>
      <c r="C1393" s="427"/>
      <c r="D1393" s="427" t="s">
        <v>186</v>
      </c>
      <c r="E1393" s="429" t="s">
        <v>1350</v>
      </c>
      <c r="F1393" s="460">
        <f t="shared" si="134"/>
        <v>0</v>
      </c>
      <c r="G1393" s="430">
        <f t="shared" si="135"/>
        <v>0</v>
      </c>
      <c r="H1393" s="460">
        <v>0</v>
      </c>
      <c r="I1393" s="460"/>
      <c r="J1393" s="460">
        <v>0</v>
      </c>
      <c r="K1393" s="460">
        <v>0</v>
      </c>
      <c r="L1393" s="460"/>
      <c r="M1393" s="445">
        <f t="shared" si="132"/>
        <v>0</v>
      </c>
      <c r="N1393" s="460"/>
      <c r="O1393" s="445">
        <f t="shared" si="136"/>
        <v>0</v>
      </c>
      <c r="P1393" s="444">
        <f t="shared" si="137"/>
        <v>0</v>
      </c>
      <c r="Q1393" s="463"/>
      <c r="R1393" s="453">
        <f t="shared" si="133"/>
        <v>0</v>
      </c>
    </row>
    <row r="1394" ht="30" hidden="1" customHeight="1" spans="1:18">
      <c r="A1394" s="426">
        <v>2170403</v>
      </c>
      <c r="B1394" s="427"/>
      <c r="C1394" s="427"/>
      <c r="D1394" s="427" t="s">
        <v>188</v>
      </c>
      <c r="E1394" s="429" t="s">
        <v>1351</v>
      </c>
      <c r="F1394" s="460">
        <f t="shared" si="134"/>
        <v>0</v>
      </c>
      <c r="G1394" s="430">
        <f t="shared" si="135"/>
        <v>0</v>
      </c>
      <c r="H1394" s="460">
        <v>0</v>
      </c>
      <c r="I1394" s="460"/>
      <c r="J1394" s="460">
        <v>0</v>
      </c>
      <c r="K1394" s="460">
        <v>0</v>
      </c>
      <c r="L1394" s="460"/>
      <c r="M1394" s="445">
        <f t="shared" si="132"/>
        <v>0</v>
      </c>
      <c r="N1394" s="460"/>
      <c r="O1394" s="445">
        <f t="shared" si="136"/>
        <v>0</v>
      </c>
      <c r="P1394" s="444">
        <f t="shared" si="137"/>
        <v>0</v>
      </c>
      <c r="Q1394" s="463"/>
      <c r="R1394" s="453">
        <f t="shared" si="133"/>
        <v>0</v>
      </c>
    </row>
    <row r="1395" ht="30" hidden="1" customHeight="1" spans="1:18">
      <c r="A1395" s="426">
        <v>2170499</v>
      </c>
      <c r="B1395" s="427"/>
      <c r="C1395" s="427"/>
      <c r="D1395" s="427" t="s">
        <v>204</v>
      </c>
      <c r="E1395" s="429" t="s">
        <v>1352</v>
      </c>
      <c r="F1395" s="460">
        <f t="shared" si="134"/>
        <v>0</v>
      </c>
      <c r="G1395" s="430">
        <f t="shared" si="135"/>
        <v>0</v>
      </c>
      <c r="H1395" s="460">
        <v>0</v>
      </c>
      <c r="I1395" s="460">
        <v>0</v>
      </c>
      <c r="J1395" s="460">
        <v>0</v>
      </c>
      <c r="K1395" s="460">
        <v>0</v>
      </c>
      <c r="L1395" s="460">
        <v>0</v>
      </c>
      <c r="M1395" s="445">
        <f t="shared" si="132"/>
        <v>0</v>
      </c>
      <c r="N1395" s="460">
        <v>0</v>
      </c>
      <c r="O1395" s="445">
        <f t="shared" si="136"/>
        <v>0</v>
      </c>
      <c r="P1395" s="444">
        <f t="shared" si="137"/>
        <v>0</v>
      </c>
      <c r="Q1395" s="463"/>
      <c r="R1395" s="453">
        <f t="shared" si="133"/>
        <v>0</v>
      </c>
    </row>
    <row r="1396" ht="30" customHeight="1" spans="1:18">
      <c r="A1396" s="426">
        <v>21799</v>
      </c>
      <c r="B1396" s="427" t="s">
        <v>118</v>
      </c>
      <c r="C1396" s="427" t="s">
        <v>204</v>
      </c>
      <c r="D1396" s="428"/>
      <c r="E1396" s="429" t="s">
        <v>1353</v>
      </c>
      <c r="F1396" s="460">
        <f t="shared" si="134"/>
        <v>37500</v>
      </c>
      <c r="G1396" s="430">
        <f t="shared" si="135"/>
        <v>37500</v>
      </c>
      <c r="H1396" s="460">
        <v>37500</v>
      </c>
      <c r="I1396" s="460">
        <v>0</v>
      </c>
      <c r="J1396" s="460">
        <v>0</v>
      </c>
      <c r="K1396" s="460">
        <v>0</v>
      </c>
      <c r="L1396" s="460">
        <v>121054</v>
      </c>
      <c r="M1396" s="445">
        <f t="shared" si="132"/>
        <v>3.22810666666667</v>
      </c>
      <c r="N1396" s="460">
        <v>1143</v>
      </c>
      <c r="O1396" s="445">
        <f t="shared" si="136"/>
        <v>105.909011373578</v>
      </c>
      <c r="P1396" s="444">
        <f t="shared" si="137"/>
        <v>119911</v>
      </c>
      <c r="Q1396" s="463"/>
      <c r="R1396" s="453">
        <f t="shared" si="133"/>
        <v>354717.13711804</v>
      </c>
    </row>
    <row r="1397" ht="30" customHeight="1" spans="1:18">
      <c r="A1397" s="426">
        <v>2179901</v>
      </c>
      <c r="B1397" s="427"/>
      <c r="C1397" s="427"/>
      <c r="D1397" s="427" t="s">
        <v>183</v>
      </c>
      <c r="E1397" s="429" t="s">
        <v>1354</v>
      </c>
      <c r="F1397" s="460">
        <f t="shared" si="134"/>
        <v>37500</v>
      </c>
      <c r="G1397" s="430">
        <f t="shared" si="135"/>
        <v>37500</v>
      </c>
      <c r="H1397" s="460">
        <v>37500</v>
      </c>
      <c r="I1397" s="460">
        <v>0</v>
      </c>
      <c r="J1397" s="460">
        <v>0</v>
      </c>
      <c r="K1397" s="460">
        <v>0</v>
      </c>
      <c r="L1397" s="460">
        <v>121054</v>
      </c>
      <c r="M1397" s="445">
        <f t="shared" si="132"/>
        <v>3.22810666666667</v>
      </c>
      <c r="N1397" s="460">
        <v>1143</v>
      </c>
      <c r="O1397" s="445">
        <f t="shared" si="136"/>
        <v>105.909011373578</v>
      </c>
      <c r="P1397" s="444">
        <f t="shared" si="137"/>
        <v>119911</v>
      </c>
      <c r="Q1397" s="463"/>
      <c r="R1397" s="453">
        <f t="shared" si="133"/>
        <v>354717.13711804</v>
      </c>
    </row>
    <row r="1398" ht="30" hidden="1" customHeight="1" spans="1:18">
      <c r="A1398" s="426">
        <v>219</v>
      </c>
      <c r="B1398" s="427" t="s">
        <v>1355</v>
      </c>
      <c r="C1398" s="428"/>
      <c r="D1398" s="428"/>
      <c r="E1398" s="429" t="s">
        <v>1356</v>
      </c>
      <c r="F1398" s="460">
        <f t="shared" si="134"/>
        <v>0</v>
      </c>
      <c r="G1398" s="430">
        <f t="shared" si="135"/>
        <v>0</v>
      </c>
      <c r="H1398" s="460">
        <v>0</v>
      </c>
      <c r="I1398" s="460">
        <v>0</v>
      </c>
      <c r="J1398" s="460">
        <v>0</v>
      </c>
      <c r="K1398" s="460">
        <v>0</v>
      </c>
      <c r="L1398" s="460">
        <v>0</v>
      </c>
      <c r="M1398" s="445">
        <f t="shared" si="132"/>
        <v>0</v>
      </c>
      <c r="N1398" s="460">
        <v>0</v>
      </c>
      <c r="O1398" s="445">
        <f t="shared" si="136"/>
        <v>0</v>
      </c>
      <c r="P1398" s="444">
        <f t="shared" si="137"/>
        <v>0</v>
      </c>
      <c r="Q1398" s="463"/>
      <c r="R1398" s="453">
        <f t="shared" si="133"/>
        <v>0</v>
      </c>
    </row>
    <row r="1399" ht="30" hidden="1" customHeight="1" spans="1:18">
      <c r="A1399" s="426">
        <v>21901</v>
      </c>
      <c r="B1399" s="427"/>
      <c r="C1399" s="427" t="s">
        <v>183</v>
      </c>
      <c r="D1399" s="428"/>
      <c r="E1399" s="429" t="s">
        <v>1357</v>
      </c>
      <c r="F1399" s="460">
        <f t="shared" si="134"/>
        <v>0</v>
      </c>
      <c r="G1399" s="430">
        <f t="shared" si="135"/>
        <v>0</v>
      </c>
      <c r="H1399" s="460">
        <v>0</v>
      </c>
      <c r="I1399" s="460">
        <v>0</v>
      </c>
      <c r="J1399" s="460">
        <v>0</v>
      </c>
      <c r="K1399" s="460">
        <v>0</v>
      </c>
      <c r="L1399" s="460">
        <v>0</v>
      </c>
      <c r="M1399" s="445">
        <f t="shared" si="132"/>
        <v>0</v>
      </c>
      <c r="N1399" s="460">
        <v>0</v>
      </c>
      <c r="O1399" s="445">
        <f t="shared" si="136"/>
        <v>0</v>
      </c>
      <c r="P1399" s="444">
        <f t="shared" si="137"/>
        <v>0</v>
      </c>
      <c r="Q1399" s="463"/>
      <c r="R1399" s="453">
        <f t="shared" si="133"/>
        <v>0</v>
      </c>
    </row>
    <row r="1400" ht="30" hidden="1" customHeight="1" spans="1:18">
      <c r="A1400" s="426">
        <v>21902</v>
      </c>
      <c r="B1400" s="427"/>
      <c r="C1400" s="427" t="s">
        <v>186</v>
      </c>
      <c r="D1400" s="428"/>
      <c r="E1400" s="429" t="s">
        <v>1358</v>
      </c>
      <c r="F1400" s="460">
        <f t="shared" si="134"/>
        <v>0</v>
      </c>
      <c r="G1400" s="430">
        <f t="shared" si="135"/>
        <v>0</v>
      </c>
      <c r="H1400" s="460">
        <v>0</v>
      </c>
      <c r="I1400" s="460">
        <v>0</v>
      </c>
      <c r="J1400" s="460">
        <v>0</v>
      </c>
      <c r="K1400" s="460">
        <v>0</v>
      </c>
      <c r="L1400" s="460">
        <v>0</v>
      </c>
      <c r="M1400" s="445">
        <f t="shared" si="132"/>
        <v>0</v>
      </c>
      <c r="N1400" s="460">
        <v>0</v>
      </c>
      <c r="O1400" s="445">
        <f t="shared" si="136"/>
        <v>0</v>
      </c>
      <c r="P1400" s="444">
        <f t="shared" si="137"/>
        <v>0</v>
      </c>
      <c r="Q1400" s="463"/>
      <c r="R1400" s="453">
        <f t="shared" si="133"/>
        <v>0</v>
      </c>
    </row>
    <row r="1401" ht="30" hidden="1" customHeight="1" spans="1:18">
      <c r="A1401" s="426">
        <v>21903</v>
      </c>
      <c r="B1401" s="427"/>
      <c r="C1401" s="427" t="s">
        <v>188</v>
      </c>
      <c r="D1401" s="428"/>
      <c r="E1401" s="429" t="s">
        <v>1359</v>
      </c>
      <c r="F1401" s="460">
        <f t="shared" si="134"/>
        <v>0</v>
      </c>
      <c r="G1401" s="430">
        <f t="shared" si="135"/>
        <v>0</v>
      </c>
      <c r="H1401" s="460">
        <v>0</v>
      </c>
      <c r="I1401" s="460">
        <v>0</v>
      </c>
      <c r="J1401" s="460">
        <v>0</v>
      </c>
      <c r="K1401" s="460">
        <v>0</v>
      </c>
      <c r="L1401" s="460">
        <v>0</v>
      </c>
      <c r="M1401" s="445">
        <f t="shared" si="132"/>
        <v>0</v>
      </c>
      <c r="N1401" s="460">
        <v>0</v>
      </c>
      <c r="O1401" s="445">
        <f t="shared" si="136"/>
        <v>0</v>
      </c>
      <c r="P1401" s="444">
        <f t="shared" si="137"/>
        <v>0</v>
      </c>
      <c r="Q1401" s="463"/>
      <c r="R1401" s="453">
        <f t="shared" si="133"/>
        <v>0</v>
      </c>
    </row>
    <row r="1402" ht="30" hidden="1" customHeight="1" spans="1:18">
      <c r="A1402" s="426">
        <v>21904</v>
      </c>
      <c r="B1402" s="427"/>
      <c r="C1402" s="427" t="s">
        <v>190</v>
      </c>
      <c r="D1402" s="428"/>
      <c r="E1402" s="429" t="s">
        <v>1360</v>
      </c>
      <c r="F1402" s="460">
        <f t="shared" si="134"/>
        <v>0</v>
      </c>
      <c r="G1402" s="430">
        <f t="shared" si="135"/>
        <v>0</v>
      </c>
      <c r="H1402" s="460">
        <v>0</v>
      </c>
      <c r="I1402" s="460">
        <v>0</v>
      </c>
      <c r="J1402" s="460">
        <v>0</v>
      </c>
      <c r="K1402" s="460">
        <v>0</v>
      </c>
      <c r="L1402" s="460">
        <v>0</v>
      </c>
      <c r="M1402" s="445">
        <f t="shared" si="132"/>
        <v>0</v>
      </c>
      <c r="N1402" s="460">
        <v>0</v>
      </c>
      <c r="O1402" s="445">
        <f t="shared" si="136"/>
        <v>0</v>
      </c>
      <c r="P1402" s="444">
        <f t="shared" si="137"/>
        <v>0</v>
      </c>
      <c r="Q1402" s="463"/>
      <c r="R1402" s="453">
        <f t="shared" si="133"/>
        <v>0</v>
      </c>
    </row>
    <row r="1403" ht="30" hidden="1" customHeight="1" spans="1:18">
      <c r="A1403" s="426">
        <v>21905</v>
      </c>
      <c r="B1403" s="427"/>
      <c r="C1403" s="427" t="s">
        <v>192</v>
      </c>
      <c r="D1403" s="428"/>
      <c r="E1403" s="429" t="s">
        <v>1361</v>
      </c>
      <c r="F1403" s="460">
        <f t="shared" si="134"/>
        <v>0</v>
      </c>
      <c r="G1403" s="430">
        <f t="shared" si="135"/>
        <v>0</v>
      </c>
      <c r="H1403" s="460">
        <v>0</v>
      </c>
      <c r="I1403" s="460">
        <v>0</v>
      </c>
      <c r="J1403" s="460">
        <v>0</v>
      </c>
      <c r="K1403" s="460">
        <v>0</v>
      </c>
      <c r="L1403" s="460">
        <v>0</v>
      </c>
      <c r="M1403" s="445">
        <f t="shared" si="132"/>
        <v>0</v>
      </c>
      <c r="N1403" s="460">
        <v>0</v>
      </c>
      <c r="O1403" s="445">
        <f t="shared" si="136"/>
        <v>0</v>
      </c>
      <c r="P1403" s="444">
        <f t="shared" si="137"/>
        <v>0</v>
      </c>
      <c r="Q1403" s="463"/>
      <c r="R1403" s="453">
        <f t="shared" si="133"/>
        <v>0</v>
      </c>
    </row>
    <row r="1404" ht="30" hidden="1" customHeight="1" spans="1:18">
      <c r="A1404" s="426">
        <v>21906</v>
      </c>
      <c r="B1404" s="427"/>
      <c r="C1404" s="427" t="s">
        <v>194</v>
      </c>
      <c r="D1404" s="428"/>
      <c r="E1404" s="429" t="s">
        <v>988</v>
      </c>
      <c r="F1404" s="460">
        <f t="shared" si="134"/>
        <v>0</v>
      </c>
      <c r="G1404" s="430">
        <f t="shared" si="135"/>
        <v>0</v>
      </c>
      <c r="H1404" s="460">
        <v>0</v>
      </c>
      <c r="I1404" s="460">
        <v>0</v>
      </c>
      <c r="J1404" s="460">
        <v>0</v>
      </c>
      <c r="K1404" s="460">
        <v>0</v>
      </c>
      <c r="L1404" s="460">
        <v>0</v>
      </c>
      <c r="M1404" s="445">
        <f t="shared" si="132"/>
        <v>0</v>
      </c>
      <c r="N1404" s="460">
        <v>0</v>
      </c>
      <c r="O1404" s="445">
        <f t="shared" si="136"/>
        <v>0</v>
      </c>
      <c r="P1404" s="444">
        <f t="shared" si="137"/>
        <v>0</v>
      </c>
      <c r="Q1404" s="463"/>
      <c r="R1404" s="453">
        <f t="shared" si="133"/>
        <v>0</v>
      </c>
    </row>
    <row r="1405" ht="30" hidden="1" customHeight="1" spans="1:18">
      <c r="A1405" s="426">
        <v>21907</v>
      </c>
      <c r="B1405" s="427"/>
      <c r="C1405" s="427" t="s">
        <v>196</v>
      </c>
      <c r="D1405" s="428"/>
      <c r="E1405" s="429" t="s">
        <v>1362</v>
      </c>
      <c r="F1405" s="460">
        <f t="shared" si="134"/>
        <v>0</v>
      </c>
      <c r="G1405" s="430">
        <f t="shared" si="135"/>
        <v>0</v>
      </c>
      <c r="H1405" s="460">
        <v>0</v>
      </c>
      <c r="I1405" s="460">
        <v>0</v>
      </c>
      <c r="J1405" s="460">
        <v>0</v>
      </c>
      <c r="K1405" s="460">
        <v>0</v>
      </c>
      <c r="L1405" s="460">
        <v>0</v>
      </c>
      <c r="M1405" s="445">
        <f t="shared" si="132"/>
        <v>0</v>
      </c>
      <c r="N1405" s="460">
        <v>0</v>
      </c>
      <c r="O1405" s="445">
        <f t="shared" si="136"/>
        <v>0</v>
      </c>
      <c r="P1405" s="444">
        <f t="shared" si="137"/>
        <v>0</v>
      </c>
      <c r="Q1405" s="463"/>
      <c r="R1405" s="453">
        <f t="shared" si="133"/>
        <v>0</v>
      </c>
    </row>
    <row r="1406" ht="30" hidden="1" customHeight="1" spans="1:18">
      <c r="A1406" s="426">
        <v>21908</v>
      </c>
      <c r="B1406" s="427"/>
      <c r="C1406" s="427" t="s">
        <v>198</v>
      </c>
      <c r="D1406" s="428"/>
      <c r="E1406" s="429" t="s">
        <v>1363</v>
      </c>
      <c r="F1406" s="460">
        <f t="shared" si="134"/>
        <v>0</v>
      </c>
      <c r="G1406" s="430">
        <f t="shared" si="135"/>
        <v>0</v>
      </c>
      <c r="H1406" s="460">
        <v>0</v>
      </c>
      <c r="I1406" s="460">
        <v>0</v>
      </c>
      <c r="J1406" s="460">
        <v>0</v>
      </c>
      <c r="K1406" s="460">
        <v>0</v>
      </c>
      <c r="L1406" s="460">
        <v>0</v>
      </c>
      <c r="M1406" s="445">
        <f t="shared" si="132"/>
        <v>0</v>
      </c>
      <c r="N1406" s="460">
        <v>0</v>
      </c>
      <c r="O1406" s="445">
        <f t="shared" si="136"/>
        <v>0</v>
      </c>
      <c r="P1406" s="444">
        <f t="shared" si="137"/>
        <v>0</v>
      </c>
      <c r="Q1406" s="463"/>
      <c r="R1406" s="453">
        <f t="shared" si="133"/>
        <v>0</v>
      </c>
    </row>
    <row r="1407" ht="30" hidden="1" customHeight="1" spans="1:18">
      <c r="A1407" s="426">
        <v>21999</v>
      </c>
      <c r="B1407" s="427"/>
      <c r="C1407" s="427" t="s">
        <v>204</v>
      </c>
      <c r="D1407" s="428"/>
      <c r="E1407" s="429" t="s">
        <v>1364</v>
      </c>
      <c r="F1407" s="460">
        <f t="shared" si="134"/>
        <v>0</v>
      </c>
      <c r="G1407" s="430">
        <f t="shared" si="135"/>
        <v>0</v>
      </c>
      <c r="H1407" s="460">
        <v>0</v>
      </c>
      <c r="I1407" s="460">
        <v>0</v>
      </c>
      <c r="J1407" s="460">
        <v>0</v>
      </c>
      <c r="K1407" s="460">
        <v>0</v>
      </c>
      <c r="L1407" s="460">
        <v>0</v>
      </c>
      <c r="M1407" s="445">
        <f t="shared" si="132"/>
        <v>0</v>
      </c>
      <c r="N1407" s="460">
        <v>0</v>
      </c>
      <c r="O1407" s="445">
        <f t="shared" si="136"/>
        <v>0</v>
      </c>
      <c r="P1407" s="444">
        <f t="shared" si="137"/>
        <v>0</v>
      </c>
      <c r="Q1407" s="463"/>
      <c r="R1407" s="453">
        <f t="shared" si="133"/>
        <v>0</v>
      </c>
    </row>
    <row r="1408" ht="30" customHeight="1" spans="1:18">
      <c r="A1408" s="426">
        <v>220</v>
      </c>
      <c r="B1408" s="427" t="s">
        <v>121</v>
      </c>
      <c r="C1408" s="428"/>
      <c r="D1408" s="428"/>
      <c r="E1408" s="429" t="s">
        <v>1365</v>
      </c>
      <c r="F1408" s="460">
        <f t="shared" si="134"/>
        <v>80072.45</v>
      </c>
      <c r="G1408" s="430">
        <f t="shared" si="135"/>
        <v>80072.45</v>
      </c>
      <c r="H1408" s="460">
        <v>75955.45</v>
      </c>
      <c r="I1408" s="460">
        <v>0</v>
      </c>
      <c r="J1408" s="460">
        <v>4117</v>
      </c>
      <c r="K1408" s="460">
        <v>0</v>
      </c>
      <c r="L1408" s="460">
        <v>61344</v>
      </c>
      <c r="M1408" s="445">
        <f t="shared" si="132"/>
        <v>0.766106195077083</v>
      </c>
      <c r="N1408" s="460">
        <v>60266</v>
      </c>
      <c r="O1408" s="445">
        <f t="shared" si="136"/>
        <v>1.01788736601069</v>
      </c>
      <c r="P1408" s="444">
        <f t="shared" si="137"/>
        <v>1078</v>
      </c>
      <c r="Q1408" s="464" t="s">
        <v>1366</v>
      </c>
      <c r="R1408" s="453">
        <f t="shared" si="133"/>
        <v>358790.133993561</v>
      </c>
    </row>
    <row r="1409" ht="30" customHeight="1" spans="1:18">
      <c r="A1409" s="426">
        <v>22001</v>
      </c>
      <c r="B1409" s="427" t="s">
        <v>121</v>
      </c>
      <c r="C1409" s="427" t="s">
        <v>183</v>
      </c>
      <c r="D1409" s="428"/>
      <c r="E1409" s="429" t="s">
        <v>1367</v>
      </c>
      <c r="F1409" s="460">
        <f t="shared" si="134"/>
        <v>65286.16</v>
      </c>
      <c r="G1409" s="430">
        <f t="shared" si="135"/>
        <v>65286.16</v>
      </c>
      <c r="H1409" s="460">
        <v>61169.16</v>
      </c>
      <c r="I1409" s="460">
        <v>0</v>
      </c>
      <c r="J1409" s="460">
        <v>4117</v>
      </c>
      <c r="K1409" s="460">
        <v>0</v>
      </c>
      <c r="L1409" s="460">
        <v>50182</v>
      </c>
      <c r="M1409" s="445">
        <f t="shared" si="132"/>
        <v>0.768646831120103</v>
      </c>
      <c r="N1409" s="460">
        <v>49092</v>
      </c>
      <c r="O1409" s="445">
        <f t="shared" si="136"/>
        <v>1.02220321029903</v>
      </c>
      <c r="P1409" s="444">
        <f t="shared" si="137"/>
        <v>1090</v>
      </c>
      <c r="Q1409" s="463"/>
      <c r="R1409" s="453">
        <f t="shared" si="133"/>
        <v>292107.270850041</v>
      </c>
    </row>
    <row r="1410" ht="30" customHeight="1" spans="1:18">
      <c r="A1410" s="426">
        <v>2200101</v>
      </c>
      <c r="B1410" s="427"/>
      <c r="C1410" s="427"/>
      <c r="D1410" s="427" t="s">
        <v>183</v>
      </c>
      <c r="E1410" s="429" t="s">
        <v>185</v>
      </c>
      <c r="F1410" s="460">
        <f t="shared" si="134"/>
        <v>2650.21</v>
      </c>
      <c r="G1410" s="430">
        <f t="shared" si="135"/>
        <v>2650.21</v>
      </c>
      <c r="H1410" s="460">
        <v>2598.21</v>
      </c>
      <c r="I1410" s="460">
        <v>0</v>
      </c>
      <c r="J1410" s="460">
        <v>52</v>
      </c>
      <c r="K1410" s="460">
        <v>0</v>
      </c>
      <c r="L1410" s="460">
        <v>2433</v>
      </c>
      <c r="M1410" s="445">
        <f t="shared" si="132"/>
        <v>0.918040457171318</v>
      </c>
      <c r="N1410" s="460">
        <v>2221</v>
      </c>
      <c r="O1410" s="445">
        <f t="shared" si="136"/>
        <v>1.09545249887438</v>
      </c>
      <c r="P1410" s="444">
        <f t="shared" si="137"/>
        <v>212</v>
      </c>
      <c r="Q1410" s="463"/>
      <c r="R1410" s="453">
        <f t="shared" si="133"/>
        <v>12766.643492956</v>
      </c>
    </row>
    <row r="1411" ht="30" customHeight="1" spans="1:18">
      <c r="A1411" s="426">
        <v>2200102</v>
      </c>
      <c r="B1411" s="427"/>
      <c r="C1411" s="427"/>
      <c r="D1411" s="427" t="s">
        <v>186</v>
      </c>
      <c r="E1411" s="429" t="s">
        <v>187</v>
      </c>
      <c r="F1411" s="460">
        <f t="shared" si="134"/>
        <v>298</v>
      </c>
      <c r="G1411" s="430">
        <f t="shared" si="135"/>
        <v>298</v>
      </c>
      <c r="H1411" s="460">
        <v>298</v>
      </c>
      <c r="I1411" s="460">
        <v>0</v>
      </c>
      <c r="J1411" s="460">
        <v>0</v>
      </c>
      <c r="K1411" s="460">
        <v>0</v>
      </c>
      <c r="L1411" s="460">
        <v>266</v>
      </c>
      <c r="M1411" s="445">
        <f t="shared" si="132"/>
        <v>0.89261744966443</v>
      </c>
      <c r="N1411" s="460">
        <v>239</v>
      </c>
      <c r="O1411" s="445">
        <f t="shared" si="136"/>
        <v>1.11297071129707</v>
      </c>
      <c r="P1411" s="444">
        <f t="shared" si="137"/>
        <v>27</v>
      </c>
      <c r="Q1411" s="463"/>
      <c r="R1411" s="453">
        <f t="shared" si="133"/>
        <v>1428.00558816096</v>
      </c>
    </row>
    <row r="1412" ht="30" hidden="1" customHeight="1" spans="1:18">
      <c r="A1412" s="426">
        <v>2200103</v>
      </c>
      <c r="B1412" s="427"/>
      <c r="C1412" s="427"/>
      <c r="D1412" s="427" t="s">
        <v>188</v>
      </c>
      <c r="E1412" s="429" t="s">
        <v>189</v>
      </c>
      <c r="F1412" s="460">
        <f t="shared" si="134"/>
        <v>0</v>
      </c>
      <c r="G1412" s="430">
        <f t="shared" si="135"/>
        <v>0</v>
      </c>
      <c r="H1412" s="460">
        <v>0</v>
      </c>
      <c r="I1412" s="460">
        <v>0</v>
      </c>
      <c r="J1412" s="460">
        <v>0</v>
      </c>
      <c r="K1412" s="460">
        <v>0</v>
      </c>
      <c r="L1412" s="460">
        <v>0</v>
      </c>
      <c r="M1412" s="445">
        <f t="shared" si="132"/>
        <v>0</v>
      </c>
      <c r="N1412" s="460">
        <v>0</v>
      </c>
      <c r="O1412" s="445">
        <f t="shared" si="136"/>
        <v>0</v>
      </c>
      <c r="P1412" s="444">
        <f t="shared" si="137"/>
        <v>0</v>
      </c>
      <c r="Q1412" s="463"/>
      <c r="R1412" s="453">
        <f t="shared" si="133"/>
        <v>0</v>
      </c>
    </row>
    <row r="1413" ht="30" hidden="1" customHeight="1" spans="1:18">
      <c r="A1413" s="426">
        <v>2200104</v>
      </c>
      <c r="B1413" s="427"/>
      <c r="C1413" s="427"/>
      <c r="D1413" s="427" t="s">
        <v>190</v>
      </c>
      <c r="E1413" s="429" t="s">
        <v>1368</v>
      </c>
      <c r="F1413" s="460">
        <f t="shared" si="134"/>
        <v>0</v>
      </c>
      <c r="G1413" s="430">
        <f t="shared" si="135"/>
        <v>0</v>
      </c>
      <c r="H1413" s="460">
        <v>0</v>
      </c>
      <c r="I1413" s="460">
        <v>0</v>
      </c>
      <c r="J1413" s="460">
        <v>0</v>
      </c>
      <c r="K1413" s="460">
        <v>0</v>
      </c>
      <c r="L1413" s="460">
        <v>0</v>
      </c>
      <c r="M1413" s="445">
        <f t="shared" si="132"/>
        <v>0</v>
      </c>
      <c r="N1413" s="460">
        <v>0</v>
      </c>
      <c r="O1413" s="445">
        <f t="shared" si="136"/>
        <v>0</v>
      </c>
      <c r="P1413" s="444">
        <f t="shared" si="137"/>
        <v>0</v>
      </c>
      <c r="Q1413" s="463"/>
      <c r="R1413" s="453">
        <f t="shared" si="133"/>
        <v>0</v>
      </c>
    </row>
    <row r="1414" ht="30" hidden="1" customHeight="1" spans="1:18">
      <c r="A1414" s="426">
        <v>2200105</v>
      </c>
      <c r="B1414" s="427"/>
      <c r="C1414" s="427"/>
      <c r="D1414" s="427" t="s">
        <v>192</v>
      </c>
      <c r="E1414" s="429" t="s">
        <v>1369</v>
      </c>
      <c r="F1414" s="460">
        <f t="shared" si="134"/>
        <v>0</v>
      </c>
      <c r="G1414" s="430">
        <f t="shared" si="135"/>
        <v>0</v>
      </c>
      <c r="H1414" s="460">
        <v>0</v>
      </c>
      <c r="I1414" s="460">
        <v>0</v>
      </c>
      <c r="J1414" s="460">
        <v>0</v>
      </c>
      <c r="K1414" s="460">
        <v>0</v>
      </c>
      <c r="L1414" s="460">
        <v>0</v>
      </c>
      <c r="M1414" s="445">
        <f t="shared" si="132"/>
        <v>0</v>
      </c>
      <c r="N1414" s="460">
        <v>0</v>
      </c>
      <c r="O1414" s="445">
        <f t="shared" si="136"/>
        <v>0</v>
      </c>
      <c r="P1414" s="444">
        <f t="shared" si="137"/>
        <v>0</v>
      </c>
      <c r="Q1414" s="463"/>
      <c r="R1414" s="453">
        <f t="shared" si="133"/>
        <v>0</v>
      </c>
    </row>
    <row r="1415" ht="30" hidden="1" customHeight="1" spans="1:18">
      <c r="A1415" s="426">
        <v>2200106</v>
      </c>
      <c r="B1415" s="427"/>
      <c r="C1415" s="427"/>
      <c r="D1415" s="427" t="s">
        <v>194</v>
      </c>
      <c r="E1415" s="429" t="s">
        <v>1370</v>
      </c>
      <c r="F1415" s="460">
        <f t="shared" si="134"/>
        <v>0</v>
      </c>
      <c r="G1415" s="430">
        <f t="shared" si="135"/>
        <v>0</v>
      </c>
      <c r="H1415" s="460">
        <v>0</v>
      </c>
      <c r="I1415" s="460">
        <v>0</v>
      </c>
      <c r="J1415" s="460">
        <v>0</v>
      </c>
      <c r="K1415" s="460">
        <v>0</v>
      </c>
      <c r="L1415" s="460">
        <v>0</v>
      </c>
      <c r="M1415" s="445">
        <f t="shared" ref="M1415:M1478" si="138">IF(F1415=0,0,L1415/F1415)</f>
        <v>0</v>
      </c>
      <c r="N1415" s="460">
        <v>0</v>
      </c>
      <c r="O1415" s="445">
        <f t="shared" si="136"/>
        <v>0</v>
      </c>
      <c r="P1415" s="444">
        <f t="shared" si="137"/>
        <v>0</v>
      </c>
      <c r="Q1415" s="463"/>
      <c r="R1415" s="453">
        <f t="shared" si="133"/>
        <v>0</v>
      </c>
    </row>
    <row r="1416" ht="30" customHeight="1" spans="1:18">
      <c r="A1416" s="426">
        <v>2200107</v>
      </c>
      <c r="B1416" s="427"/>
      <c r="C1416" s="427"/>
      <c r="D1416" s="427" t="s">
        <v>196</v>
      </c>
      <c r="E1416" s="429" t="s">
        <v>1371</v>
      </c>
      <c r="F1416" s="460">
        <f t="shared" si="134"/>
        <v>0</v>
      </c>
      <c r="G1416" s="430">
        <f t="shared" si="135"/>
        <v>0</v>
      </c>
      <c r="H1416" s="460">
        <v>0</v>
      </c>
      <c r="I1416" s="460">
        <v>0</v>
      </c>
      <c r="J1416" s="460">
        <v>0</v>
      </c>
      <c r="K1416" s="460">
        <v>0</v>
      </c>
      <c r="L1416" s="460">
        <v>300</v>
      </c>
      <c r="M1416" s="445">
        <f t="shared" si="138"/>
        <v>0</v>
      </c>
      <c r="N1416" s="460">
        <v>0</v>
      </c>
      <c r="O1416" s="445">
        <f t="shared" si="136"/>
        <v>0</v>
      </c>
      <c r="P1416" s="444">
        <f t="shared" si="137"/>
        <v>300</v>
      </c>
      <c r="Q1416" s="463"/>
      <c r="R1416" s="453">
        <f t="shared" ref="R1416:R1479" si="139">F1416+G1416+H1416+L1416+M1416+N1416+O1416+P1416</f>
        <v>600</v>
      </c>
    </row>
    <row r="1417" ht="30" hidden="1" customHeight="1" spans="1:18">
      <c r="A1417" s="426">
        <v>2200108</v>
      </c>
      <c r="B1417" s="427"/>
      <c r="C1417" s="427"/>
      <c r="D1417" s="427" t="s">
        <v>198</v>
      </c>
      <c r="E1417" s="429" t="s">
        <v>1372</v>
      </c>
      <c r="F1417" s="460">
        <f t="shared" ref="F1417:F1480" si="140">G1417+K1417</f>
        <v>0</v>
      </c>
      <c r="G1417" s="430">
        <f t="shared" ref="G1417:G1480" si="141">H1417+I1417+J1417</f>
        <v>0</v>
      </c>
      <c r="H1417" s="460">
        <v>0</v>
      </c>
      <c r="I1417" s="460">
        <v>0</v>
      </c>
      <c r="J1417" s="460">
        <v>0</v>
      </c>
      <c r="K1417" s="460">
        <v>0</v>
      </c>
      <c r="L1417" s="460">
        <v>0</v>
      </c>
      <c r="M1417" s="445">
        <f t="shared" si="138"/>
        <v>0</v>
      </c>
      <c r="N1417" s="460">
        <v>0</v>
      </c>
      <c r="O1417" s="445">
        <f t="shared" si="136"/>
        <v>0</v>
      </c>
      <c r="P1417" s="444">
        <f t="shared" si="137"/>
        <v>0</v>
      </c>
      <c r="Q1417" s="463"/>
      <c r="R1417" s="453">
        <f t="shared" si="139"/>
        <v>0</v>
      </c>
    </row>
    <row r="1418" ht="30" hidden="1" customHeight="1" spans="1:18">
      <c r="A1418" s="426">
        <v>2200109</v>
      </c>
      <c r="B1418" s="427"/>
      <c r="C1418" s="427"/>
      <c r="D1418" s="427" t="s">
        <v>200</v>
      </c>
      <c r="E1418" s="429" t="s">
        <v>1373</v>
      </c>
      <c r="F1418" s="460">
        <f t="shared" si="140"/>
        <v>0</v>
      </c>
      <c r="G1418" s="430">
        <f t="shared" si="141"/>
        <v>0</v>
      </c>
      <c r="H1418" s="460">
        <v>0</v>
      </c>
      <c r="I1418" s="460">
        <v>0</v>
      </c>
      <c r="J1418" s="460">
        <v>0</v>
      </c>
      <c r="K1418" s="460">
        <v>0</v>
      </c>
      <c r="L1418" s="460">
        <v>0</v>
      </c>
      <c r="M1418" s="445">
        <f t="shared" si="138"/>
        <v>0</v>
      </c>
      <c r="N1418" s="460">
        <v>0</v>
      </c>
      <c r="O1418" s="445">
        <f t="shared" si="136"/>
        <v>0</v>
      </c>
      <c r="P1418" s="444">
        <f t="shared" si="137"/>
        <v>0</v>
      </c>
      <c r="Q1418" s="463"/>
      <c r="R1418" s="453">
        <f t="shared" si="139"/>
        <v>0</v>
      </c>
    </row>
    <row r="1419" ht="30" hidden="1" customHeight="1" spans="1:18">
      <c r="A1419" s="426">
        <v>2200110</v>
      </c>
      <c r="B1419" s="427"/>
      <c r="C1419" s="427"/>
      <c r="D1419" s="427" t="s">
        <v>260</v>
      </c>
      <c r="E1419" s="429" t="s">
        <v>1374</v>
      </c>
      <c r="F1419" s="460">
        <f t="shared" si="140"/>
        <v>0</v>
      </c>
      <c r="G1419" s="430">
        <f t="shared" si="141"/>
        <v>0</v>
      </c>
      <c r="H1419" s="460">
        <v>0</v>
      </c>
      <c r="I1419" s="460">
        <v>0</v>
      </c>
      <c r="J1419" s="460">
        <v>0</v>
      </c>
      <c r="K1419" s="460">
        <v>0</v>
      </c>
      <c r="L1419" s="460">
        <v>0</v>
      </c>
      <c r="M1419" s="445">
        <f t="shared" si="138"/>
        <v>0</v>
      </c>
      <c r="N1419" s="460">
        <v>0</v>
      </c>
      <c r="O1419" s="445">
        <f t="shared" si="136"/>
        <v>0</v>
      </c>
      <c r="P1419" s="444">
        <f t="shared" si="137"/>
        <v>0</v>
      </c>
      <c r="Q1419" s="463"/>
      <c r="R1419" s="453">
        <f t="shared" si="139"/>
        <v>0</v>
      </c>
    </row>
    <row r="1420" ht="30" customHeight="1" spans="1:18">
      <c r="A1420" s="426">
        <v>2200111</v>
      </c>
      <c r="B1420" s="427"/>
      <c r="C1420" s="427"/>
      <c r="D1420" s="427" t="s">
        <v>269</v>
      </c>
      <c r="E1420" s="429" t="s">
        <v>1375</v>
      </c>
      <c r="F1420" s="460">
        <f t="shared" si="140"/>
        <v>16187</v>
      </c>
      <c r="G1420" s="430">
        <f t="shared" si="141"/>
        <v>16187</v>
      </c>
      <c r="H1420" s="460">
        <v>16187</v>
      </c>
      <c r="I1420" s="460">
        <v>0</v>
      </c>
      <c r="J1420" s="460">
        <v>0</v>
      </c>
      <c r="K1420" s="460">
        <v>0</v>
      </c>
      <c r="L1420" s="460">
        <v>16187</v>
      </c>
      <c r="M1420" s="445">
        <f t="shared" si="138"/>
        <v>1</v>
      </c>
      <c r="N1420" s="460">
        <v>9682</v>
      </c>
      <c r="O1420" s="445">
        <f t="shared" si="136"/>
        <v>1.67186531708325</v>
      </c>
      <c r="P1420" s="444">
        <f t="shared" si="137"/>
        <v>6505</v>
      </c>
      <c r="Q1420" s="463"/>
      <c r="R1420" s="453">
        <f t="shared" si="139"/>
        <v>80937.6718653171</v>
      </c>
    </row>
    <row r="1421" ht="30" hidden="1" customHeight="1" spans="1:18">
      <c r="A1421" s="426">
        <v>2200112</v>
      </c>
      <c r="B1421" s="427"/>
      <c r="C1421" s="427"/>
      <c r="D1421" s="427" t="s">
        <v>271</v>
      </c>
      <c r="E1421" s="429" t="s">
        <v>1376</v>
      </c>
      <c r="F1421" s="460">
        <f t="shared" si="140"/>
        <v>0</v>
      </c>
      <c r="G1421" s="430">
        <f t="shared" si="141"/>
        <v>0</v>
      </c>
      <c r="H1421" s="460">
        <v>0</v>
      </c>
      <c r="I1421" s="460">
        <v>0</v>
      </c>
      <c r="J1421" s="460">
        <v>0</v>
      </c>
      <c r="K1421" s="460">
        <v>0</v>
      </c>
      <c r="L1421" s="460">
        <v>0</v>
      </c>
      <c r="M1421" s="445">
        <f t="shared" si="138"/>
        <v>0</v>
      </c>
      <c r="N1421" s="460">
        <v>0</v>
      </c>
      <c r="O1421" s="445">
        <f t="shared" si="136"/>
        <v>0</v>
      </c>
      <c r="P1421" s="444">
        <f t="shared" si="137"/>
        <v>0</v>
      </c>
      <c r="Q1421" s="463"/>
      <c r="R1421" s="453">
        <f t="shared" si="139"/>
        <v>0</v>
      </c>
    </row>
    <row r="1422" ht="30" customHeight="1" spans="1:18">
      <c r="A1422" s="426">
        <v>2200113</v>
      </c>
      <c r="B1422" s="427"/>
      <c r="C1422" s="427"/>
      <c r="D1422" s="427" t="s">
        <v>279</v>
      </c>
      <c r="E1422" s="429" t="s">
        <v>1377</v>
      </c>
      <c r="F1422" s="460">
        <f t="shared" si="140"/>
        <v>675.2</v>
      </c>
      <c r="G1422" s="430">
        <f t="shared" si="141"/>
        <v>675.2</v>
      </c>
      <c r="H1422" s="460">
        <v>675.2</v>
      </c>
      <c r="I1422" s="460">
        <v>0</v>
      </c>
      <c r="J1422" s="460">
        <v>0</v>
      </c>
      <c r="K1422" s="460">
        <v>0</v>
      </c>
      <c r="L1422" s="460">
        <v>475</v>
      </c>
      <c r="M1422" s="445">
        <f t="shared" si="138"/>
        <v>0.703495260663507</v>
      </c>
      <c r="N1422" s="460">
        <v>0</v>
      </c>
      <c r="O1422" s="445">
        <f t="shared" si="136"/>
        <v>0</v>
      </c>
      <c r="P1422" s="444">
        <f t="shared" si="137"/>
        <v>475</v>
      </c>
      <c r="Q1422" s="463"/>
      <c r="R1422" s="453">
        <f t="shared" si="139"/>
        <v>2976.30349526066</v>
      </c>
    </row>
    <row r="1423" ht="30" customHeight="1" spans="1:18">
      <c r="A1423" s="426">
        <v>2200114</v>
      </c>
      <c r="B1423" s="427"/>
      <c r="C1423" s="427"/>
      <c r="D1423" s="427" t="s">
        <v>287</v>
      </c>
      <c r="E1423" s="429" t="s">
        <v>1378</v>
      </c>
      <c r="F1423" s="460">
        <f t="shared" si="140"/>
        <v>1004</v>
      </c>
      <c r="G1423" s="430">
        <f t="shared" si="141"/>
        <v>1004</v>
      </c>
      <c r="H1423" s="460">
        <v>1004</v>
      </c>
      <c r="I1423" s="460">
        <v>0</v>
      </c>
      <c r="J1423" s="460">
        <v>0</v>
      </c>
      <c r="K1423" s="460">
        <v>0</v>
      </c>
      <c r="L1423" s="460">
        <v>1004</v>
      </c>
      <c r="M1423" s="445">
        <f t="shared" si="138"/>
        <v>1</v>
      </c>
      <c r="N1423" s="460">
        <v>0</v>
      </c>
      <c r="O1423" s="445">
        <f t="shared" si="136"/>
        <v>0</v>
      </c>
      <c r="P1423" s="444">
        <f t="shared" si="137"/>
        <v>1004</v>
      </c>
      <c r="Q1423" s="463"/>
      <c r="R1423" s="453">
        <f t="shared" si="139"/>
        <v>5021</v>
      </c>
    </row>
    <row r="1424" ht="30" hidden="1" customHeight="1" spans="1:18">
      <c r="A1424" s="426">
        <v>2200115</v>
      </c>
      <c r="B1424" s="427"/>
      <c r="C1424" s="427"/>
      <c r="D1424" s="427" t="s">
        <v>296</v>
      </c>
      <c r="E1424" s="429" t="s">
        <v>1379</v>
      </c>
      <c r="F1424" s="460">
        <f t="shared" si="140"/>
        <v>0</v>
      </c>
      <c r="G1424" s="430">
        <f t="shared" si="141"/>
        <v>0</v>
      </c>
      <c r="H1424" s="460">
        <v>0</v>
      </c>
      <c r="I1424" s="460">
        <v>0</v>
      </c>
      <c r="J1424" s="460">
        <v>0</v>
      </c>
      <c r="K1424" s="460">
        <v>0</v>
      </c>
      <c r="L1424" s="460">
        <v>0</v>
      </c>
      <c r="M1424" s="445">
        <f t="shared" si="138"/>
        <v>0</v>
      </c>
      <c r="N1424" s="460">
        <v>0</v>
      </c>
      <c r="O1424" s="445">
        <f t="shared" si="136"/>
        <v>0</v>
      </c>
      <c r="P1424" s="444">
        <f t="shared" si="137"/>
        <v>0</v>
      </c>
      <c r="Q1424" s="463"/>
      <c r="R1424" s="453">
        <f t="shared" si="139"/>
        <v>0</v>
      </c>
    </row>
    <row r="1425" ht="30" hidden="1" customHeight="1" spans="1:18">
      <c r="A1425" s="426">
        <v>2200116</v>
      </c>
      <c r="B1425" s="427"/>
      <c r="C1425" s="427"/>
      <c r="D1425" s="427" t="s">
        <v>435</v>
      </c>
      <c r="E1425" s="429" t="s">
        <v>1380</v>
      </c>
      <c r="F1425" s="460">
        <f t="shared" si="140"/>
        <v>0</v>
      </c>
      <c r="G1425" s="430">
        <f t="shared" si="141"/>
        <v>0</v>
      </c>
      <c r="H1425" s="460">
        <v>0</v>
      </c>
      <c r="I1425" s="460">
        <v>0</v>
      </c>
      <c r="J1425" s="460">
        <v>0</v>
      </c>
      <c r="K1425" s="460">
        <v>0</v>
      </c>
      <c r="L1425" s="460">
        <v>0</v>
      </c>
      <c r="M1425" s="445">
        <f t="shared" si="138"/>
        <v>0</v>
      </c>
      <c r="N1425" s="460">
        <v>0</v>
      </c>
      <c r="O1425" s="445">
        <f t="shared" ref="O1425:O1489" si="142">IF(N1425=0,0,L1425/N1425)</f>
        <v>0</v>
      </c>
      <c r="P1425" s="444">
        <f t="shared" ref="P1425:P1488" si="143">L1425-N1425</f>
        <v>0</v>
      </c>
      <c r="Q1425" s="463"/>
      <c r="R1425" s="453">
        <f t="shared" si="139"/>
        <v>0</v>
      </c>
    </row>
    <row r="1426" ht="30" customHeight="1" spans="1:18">
      <c r="A1426" s="426">
        <v>2200119</v>
      </c>
      <c r="B1426" s="427"/>
      <c r="C1426" s="427"/>
      <c r="D1426" s="427" t="s">
        <v>440</v>
      </c>
      <c r="E1426" s="429" t="s">
        <v>1381</v>
      </c>
      <c r="F1426" s="460">
        <f t="shared" si="140"/>
        <v>35449.75</v>
      </c>
      <c r="G1426" s="430">
        <f t="shared" si="141"/>
        <v>35449.75</v>
      </c>
      <c r="H1426" s="460">
        <v>35449.75</v>
      </c>
      <c r="I1426" s="460">
        <v>0</v>
      </c>
      <c r="J1426" s="460">
        <v>0</v>
      </c>
      <c r="K1426" s="460">
        <v>0</v>
      </c>
      <c r="L1426" s="460">
        <v>22373</v>
      </c>
      <c r="M1426" s="445">
        <f t="shared" si="138"/>
        <v>0.631118696182625</v>
      </c>
      <c r="N1426" s="460">
        <v>19365</v>
      </c>
      <c r="O1426" s="445">
        <f t="shared" si="142"/>
        <v>1.15533178414666</v>
      </c>
      <c r="P1426" s="444">
        <f t="shared" si="143"/>
        <v>3008</v>
      </c>
      <c r="Q1426" s="463"/>
      <c r="R1426" s="453">
        <f t="shared" si="139"/>
        <v>151097.03645048</v>
      </c>
    </row>
    <row r="1427" ht="30" customHeight="1" spans="1:18">
      <c r="A1427" s="426">
        <v>2200150</v>
      </c>
      <c r="B1427" s="427"/>
      <c r="C1427" s="427"/>
      <c r="D1427" s="427" t="s">
        <v>202</v>
      </c>
      <c r="E1427" s="429" t="s">
        <v>203</v>
      </c>
      <c r="F1427" s="460">
        <f t="shared" si="140"/>
        <v>4998.2</v>
      </c>
      <c r="G1427" s="430">
        <f t="shared" si="141"/>
        <v>4998.2</v>
      </c>
      <c r="H1427" s="460">
        <v>1033.2</v>
      </c>
      <c r="I1427" s="460">
        <v>0</v>
      </c>
      <c r="J1427" s="460">
        <v>3965</v>
      </c>
      <c r="K1427" s="460">
        <v>0</v>
      </c>
      <c r="L1427" s="460">
        <v>1288</v>
      </c>
      <c r="M1427" s="445">
        <f t="shared" si="138"/>
        <v>0.257692769396983</v>
      </c>
      <c r="N1427" s="460">
        <v>1281</v>
      </c>
      <c r="O1427" s="445">
        <f t="shared" si="142"/>
        <v>1.00546448087432</v>
      </c>
      <c r="P1427" s="444">
        <f t="shared" si="143"/>
        <v>7</v>
      </c>
      <c r="Q1427" s="463"/>
      <c r="R1427" s="453">
        <f t="shared" si="139"/>
        <v>13606.8631572503</v>
      </c>
    </row>
    <row r="1428" ht="30" customHeight="1" spans="1:18">
      <c r="A1428" s="426">
        <v>2200199</v>
      </c>
      <c r="B1428" s="427"/>
      <c r="C1428" s="427"/>
      <c r="D1428" s="427" t="s">
        <v>204</v>
      </c>
      <c r="E1428" s="429" t="s">
        <v>1382</v>
      </c>
      <c r="F1428" s="460">
        <f t="shared" si="140"/>
        <v>4023.8</v>
      </c>
      <c r="G1428" s="430">
        <f t="shared" si="141"/>
        <v>4023.8</v>
      </c>
      <c r="H1428" s="460">
        <v>3923.8</v>
      </c>
      <c r="I1428" s="460">
        <v>0</v>
      </c>
      <c r="J1428" s="460">
        <v>100</v>
      </c>
      <c r="K1428" s="460">
        <v>0</v>
      </c>
      <c r="L1428" s="460">
        <v>5856</v>
      </c>
      <c r="M1428" s="445">
        <f t="shared" si="138"/>
        <v>1.45534072269994</v>
      </c>
      <c r="N1428" s="460">
        <f>137+16167</f>
        <v>16304</v>
      </c>
      <c r="O1428" s="445">
        <f t="shared" si="142"/>
        <v>0.359175662414132</v>
      </c>
      <c r="P1428" s="444">
        <f t="shared" si="143"/>
        <v>-10448</v>
      </c>
      <c r="Q1428" s="463"/>
      <c r="R1428" s="453">
        <f t="shared" si="139"/>
        <v>23685.2145163851</v>
      </c>
    </row>
    <row r="1429" ht="30" hidden="1" customHeight="1" spans="1:18">
      <c r="A1429" s="426">
        <v>22002</v>
      </c>
      <c r="B1429" s="427" t="s">
        <v>121</v>
      </c>
      <c r="C1429" s="427" t="s">
        <v>186</v>
      </c>
      <c r="D1429" s="428"/>
      <c r="E1429" s="429" t="s">
        <v>1383</v>
      </c>
      <c r="F1429" s="460">
        <f t="shared" si="140"/>
        <v>0</v>
      </c>
      <c r="G1429" s="430">
        <f t="shared" si="141"/>
        <v>0</v>
      </c>
      <c r="H1429" s="460">
        <v>0</v>
      </c>
      <c r="I1429" s="460">
        <v>0</v>
      </c>
      <c r="J1429" s="460">
        <v>0</v>
      </c>
      <c r="K1429" s="460">
        <v>0</v>
      </c>
      <c r="L1429" s="460">
        <v>0</v>
      </c>
      <c r="M1429" s="445">
        <f t="shared" si="138"/>
        <v>0</v>
      </c>
      <c r="N1429" s="460">
        <v>0</v>
      </c>
      <c r="O1429" s="445">
        <f t="shared" si="142"/>
        <v>0</v>
      </c>
      <c r="P1429" s="444">
        <f t="shared" si="143"/>
        <v>0</v>
      </c>
      <c r="Q1429" s="463"/>
      <c r="R1429" s="453">
        <f t="shared" si="139"/>
        <v>0</v>
      </c>
    </row>
    <row r="1430" ht="30" hidden="1" customHeight="1" spans="1:18">
      <c r="A1430" s="426">
        <v>2200201</v>
      </c>
      <c r="B1430" s="427"/>
      <c r="C1430" s="427"/>
      <c r="D1430" s="427" t="s">
        <v>183</v>
      </c>
      <c r="E1430" s="429" t="s">
        <v>185</v>
      </c>
      <c r="F1430" s="460">
        <f t="shared" si="140"/>
        <v>0</v>
      </c>
      <c r="G1430" s="430">
        <f t="shared" si="141"/>
        <v>0</v>
      </c>
      <c r="H1430" s="460">
        <v>0</v>
      </c>
      <c r="I1430" s="460">
        <v>0</v>
      </c>
      <c r="J1430" s="460">
        <v>0</v>
      </c>
      <c r="K1430" s="460">
        <v>0</v>
      </c>
      <c r="L1430" s="460">
        <v>0</v>
      </c>
      <c r="M1430" s="445">
        <f t="shared" si="138"/>
        <v>0</v>
      </c>
      <c r="N1430" s="460">
        <v>0</v>
      </c>
      <c r="O1430" s="445">
        <f t="shared" si="142"/>
        <v>0</v>
      </c>
      <c r="P1430" s="444">
        <f t="shared" si="143"/>
        <v>0</v>
      </c>
      <c r="Q1430" s="463"/>
      <c r="R1430" s="453">
        <f t="shared" si="139"/>
        <v>0</v>
      </c>
    </row>
    <row r="1431" ht="30" hidden="1" customHeight="1" spans="1:18">
      <c r="A1431" s="426">
        <v>2200202</v>
      </c>
      <c r="B1431" s="427"/>
      <c r="C1431" s="427"/>
      <c r="D1431" s="427" t="s">
        <v>186</v>
      </c>
      <c r="E1431" s="429" t="s">
        <v>187</v>
      </c>
      <c r="F1431" s="460">
        <f t="shared" si="140"/>
        <v>0</v>
      </c>
      <c r="G1431" s="430">
        <f t="shared" si="141"/>
        <v>0</v>
      </c>
      <c r="H1431" s="460">
        <v>0</v>
      </c>
      <c r="I1431" s="460">
        <v>0</v>
      </c>
      <c r="J1431" s="460">
        <v>0</v>
      </c>
      <c r="K1431" s="460">
        <v>0</v>
      </c>
      <c r="L1431" s="460">
        <v>0</v>
      </c>
      <c r="M1431" s="445">
        <f t="shared" si="138"/>
        <v>0</v>
      </c>
      <c r="N1431" s="460">
        <v>0</v>
      </c>
      <c r="O1431" s="445">
        <f t="shared" si="142"/>
        <v>0</v>
      </c>
      <c r="P1431" s="444">
        <f t="shared" si="143"/>
        <v>0</v>
      </c>
      <c r="Q1431" s="463"/>
      <c r="R1431" s="453">
        <f t="shared" si="139"/>
        <v>0</v>
      </c>
    </row>
    <row r="1432" ht="30" hidden="1" customHeight="1" spans="1:18">
      <c r="A1432" s="426">
        <v>2200203</v>
      </c>
      <c r="B1432" s="427"/>
      <c r="C1432" s="427"/>
      <c r="D1432" s="427" t="s">
        <v>188</v>
      </c>
      <c r="E1432" s="429" t="s">
        <v>189</v>
      </c>
      <c r="F1432" s="460">
        <f t="shared" si="140"/>
        <v>0</v>
      </c>
      <c r="G1432" s="430">
        <f t="shared" si="141"/>
        <v>0</v>
      </c>
      <c r="H1432" s="460">
        <v>0</v>
      </c>
      <c r="I1432" s="460">
        <v>0</v>
      </c>
      <c r="J1432" s="460">
        <v>0</v>
      </c>
      <c r="K1432" s="460">
        <v>0</v>
      </c>
      <c r="L1432" s="460">
        <v>0</v>
      </c>
      <c r="M1432" s="445">
        <f t="shared" si="138"/>
        <v>0</v>
      </c>
      <c r="N1432" s="460">
        <v>0</v>
      </c>
      <c r="O1432" s="445">
        <f t="shared" si="142"/>
        <v>0</v>
      </c>
      <c r="P1432" s="444">
        <f t="shared" si="143"/>
        <v>0</v>
      </c>
      <c r="Q1432" s="463"/>
      <c r="R1432" s="453">
        <f t="shared" si="139"/>
        <v>0</v>
      </c>
    </row>
    <row r="1433" ht="30" hidden="1" customHeight="1" spans="1:18">
      <c r="A1433" s="426">
        <v>2200204</v>
      </c>
      <c r="B1433" s="427"/>
      <c r="C1433" s="427"/>
      <c r="D1433" s="427" t="s">
        <v>190</v>
      </c>
      <c r="E1433" s="429" t="s">
        <v>1384</v>
      </c>
      <c r="F1433" s="460">
        <f t="shared" si="140"/>
        <v>0</v>
      </c>
      <c r="G1433" s="430">
        <f t="shared" si="141"/>
        <v>0</v>
      </c>
      <c r="H1433" s="460">
        <v>0</v>
      </c>
      <c r="I1433" s="460">
        <v>0</v>
      </c>
      <c r="J1433" s="460">
        <v>0</v>
      </c>
      <c r="K1433" s="460">
        <v>0</v>
      </c>
      <c r="L1433" s="460">
        <v>0</v>
      </c>
      <c r="M1433" s="445">
        <f t="shared" si="138"/>
        <v>0</v>
      </c>
      <c r="N1433" s="460">
        <v>0</v>
      </c>
      <c r="O1433" s="445">
        <f t="shared" si="142"/>
        <v>0</v>
      </c>
      <c r="P1433" s="444">
        <f t="shared" si="143"/>
        <v>0</v>
      </c>
      <c r="Q1433" s="463"/>
      <c r="R1433" s="453">
        <f t="shared" si="139"/>
        <v>0</v>
      </c>
    </row>
    <row r="1434" ht="30" hidden="1" customHeight="1" spans="1:18">
      <c r="A1434" s="426">
        <v>2200205</v>
      </c>
      <c r="B1434" s="427"/>
      <c r="C1434" s="427"/>
      <c r="D1434" s="427" t="s">
        <v>192</v>
      </c>
      <c r="E1434" s="429" t="s">
        <v>1385</v>
      </c>
      <c r="F1434" s="460">
        <f t="shared" si="140"/>
        <v>0</v>
      </c>
      <c r="G1434" s="430">
        <f t="shared" si="141"/>
        <v>0</v>
      </c>
      <c r="H1434" s="460">
        <v>0</v>
      </c>
      <c r="I1434" s="460">
        <v>0</v>
      </c>
      <c r="J1434" s="460">
        <v>0</v>
      </c>
      <c r="K1434" s="460">
        <v>0</v>
      </c>
      <c r="L1434" s="460">
        <v>0</v>
      </c>
      <c r="M1434" s="445">
        <f t="shared" si="138"/>
        <v>0</v>
      </c>
      <c r="N1434" s="460">
        <v>0</v>
      </c>
      <c r="O1434" s="445">
        <f t="shared" si="142"/>
        <v>0</v>
      </c>
      <c r="P1434" s="444">
        <f t="shared" si="143"/>
        <v>0</v>
      </c>
      <c r="Q1434" s="463"/>
      <c r="R1434" s="453">
        <f t="shared" si="139"/>
        <v>0</v>
      </c>
    </row>
    <row r="1435" ht="30" hidden="1" customHeight="1" spans="1:18">
      <c r="A1435" s="426">
        <v>2200206</v>
      </c>
      <c r="B1435" s="427"/>
      <c r="C1435" s="427"/>
      <c r="D1435" s="427" t="s">
        <v>194</v>
      </c>
      <c r="E1435" s="429" t="s">
        <v>1386</v>
      </c>
      <c r="F1435" s="460">
        <f t="shared" si="140"/>
        <v>0</v>
      </c>
      <c r="G1435" s="430">
        <f t="shared" si="141"/>
        <v>0</v>
      </c>
      <c r="H1435" s="460">
        <v>0</v>
      </c>
      <c r="I1435" s="460">
        <v>0</v>
      </c>
      <c r="J1435" s="460">
        <v>0</v>
      </c>
      <c r="K1435" s="460">
        <v>0</v>
      </c>
      <c r="L1435" s="460">
        <v>0</v>
      </c>
      <c r="M1435" s="445">
        <f t="shared" si="138"/>
        <v>0</v>
      </c>
      <c r="N1435" s="460">
        <v>0</v>
      </c>
      <c r="O1435" s="445">
        <f t="shared" si="142"/>
        <v>0</v>
      </c>
      <c r="P1435" s="444">
        <f t="shared" si="143"/>
        <v>0</v>
      </c>
      <c r="Q1435" s="463"/>
      <c r="R1435" s="453">
        <f t="shared" si="139"/>
        <v>0</v>
      </c>
    </row>
    <row r="1436" ht="30" hidden="1" customHeight="1" spans="1:18">
      <c r="A1436" s="426">
        <v>2200207</v>
      </c>
      <c r="B1436" s="427"/>
      <c r="C1436" s="427"/>
      <c r="D1436" s="427" t="s">
        <v>196</v>
      </c>
      <c r="E1436" s="429" t="s">
        <v>1387</v>
      </c>
      <c r="F1436" s="460">
        <f t="shared" si="140"/>
        <v>0</v>
      </c>
      <c r="G1436" s="430">
        <f t="shared" si="141"/>
        <v>0</v>
      </c>
      <c r="H1436" s="460">
        <v>0</v>
      </c>
      <c r="I1436" s="460">
        <v>0</v>
      </c>
      <c r="J1436" s="460">
        <v>0</v>
      </c>
      <c r="K1436" s="460">
        <v>0</v>
      </c>
      <c r="L1436" s="460">
        <v>0</v>
      </c>
      <c r="M1436" s="445">
        <f t="shared" si="138"/>
        <v>0</v>
      </c>
      <c r="N1436" s="460">
        <v>0</v>
      </c>
      <c r="O1436" s="445">
        <f t="shared" si="142"/>
        <v>0</v>
      </c>
      <c r="P1436" s="444">
        <f t="shared" si="143"/>
        <v>0</v>
      </c>
      <c r="Q1436" s="463"/>
      <c r="R1436" s="453">
        <f t="shared" si="139"/>
        <v>0</v>
      </c>
    </row>
    <row r="1437" ht="30" hidden="1" customHeight="1" spans="1:18">
      <c r="A1437" s="426">
        <v>2200208</v>
      </c>
      <c r="B1437" s="427"/>
      <c r="C1437" s="427"/>
      <c r="D1437" s="427" t="s">
        <v>198</v>
      </c>
      <c r="E1437" s="429" t="s">
        <v>1388</v>
      </c>
      <c r="F1437" s="460">
        <f t="shared" si="140"/>
        <v>0</v>
      </c>
      <c r="G1437" s="430">
        <f t="shared" si="141"/>
        <v>0</v>
      </c>
      <c r="H1437" s="460">
        <v>0</v>
      </c>
      <c r="I1437" s="460">
        <v>0</v>
      </c>
      <c r="J1437" s="460">
        <v>0</v>
      </c>
      <c r="K1437" s="460">
        <v>0</v>
      </c>
      <c r="L1437" s="460">
        <v>0</v>
      </c>
      <c r="M1437" s="445">
        <f t="shared" si="138"/>
        <v>0</v>
      </c>
      <c r="N1437" s="460">
        <v>0</v>
      </c>
      <c r="O1437" s="445">
        <f t="shared" si="142"/>
        <v>0</v>
      </c>
      <c r="P1437" s="444">
        <f t="shared" si="143"/>
        <v>0</v>
      </c>
      <c r="Q1437" s="463"/>
      <c r="R1437" s="453">
        <f t="shared" si="139"/>
        <v>0</v>
      </c>
    </row>
    <row r="1438" ht="30" hidden="1" customHeight="1" spans="1:18">
      <c r="A1438" s="426">
        <v>2200209</v>
      </c>
      <c r="B1438" s="427"/>
      <c r="C1438" s="427"/>
      <c r="D1438" s="427" t="s">
        <v>200</v>
      </c>
      <c r="E1438" s="429" t="s">
        <v>1389</v>
      </c>
      <c r="F1438" s="460">
        <f t="shared" si="140"/>
        <v>0</v>
      </c>
      <c r="G1438" s="430">
        <f t="shared" si="141"/>
        <v>0</v>
      </c>
      <c r="H1438" s="460">
        <v>0</v>
      </c>
      <c r="I1438" s="460">
        <v>0</v>
      </c>
      <c r="J1438" s="460">
        <v>0</v>
      </c>
      <c r="K1438" s="460">
        <v>0</v>
      </c>
      <c r="L1438" s="460">
        <v>0</v>
      </c>
      <c r="M1438" s="445">
        <f t="shared" si="138"/>
        <v>0</v>
      </c>
      <c r="N1438" s="460">
        <v>0</v>
      </c>
      <c r="O1438" s="445">
        <f t="shared" si="142"/>
        <v>0</v>
      </c>
      <c r="P1438" s="444">
        <f t="shared" si="143"/>
        <v>0</v>
      </c>
      <c r="Q1438" s="463"/>
      <c r="R1438" s="453">
        <f t="shared" si="139"/>
        <v>0</v>
      </c>
    </row>
    <row r="1439" ht="30" hidden="1" customHeight="1" spans="1:18">
      <c r="A1439" s="426">
        <v>2200210</v>
      </c>
      <c r="B1439" s="427"/>
      <c r="C1439" s="427"/>
      <c r="D1439" s="427" t="s">
        <v>260</v>
      </c>
      <c r="E1439" s="429" t="s">
        <v>1390</v>
      </c>
      <c r="F1439" s="460">
        <f t="shared" si="140"/>
        <v>0</v>
      </c>
      <c r="G1439" s="430">
        <f t="shared" si="141"/>
        <v>0</v>
      </c>
      <c r="H1439" s="460">
        <v>0</v>
      </c>
      <c r="I1439" s="460">
        <v>0</v>
      </c>
      <c r="J1439" s="460">
        <v>0</v>
      </c>
      <c r="K1439" s="460">
        <v>0</v>
      </c>
      <c r="L1439" s="460">
        <v>0</v>
      </c>
      <c r="M1439" s="445">
        <f t="shared" si="138"/>
        <v>0</v>
      </c>
      <c r="N1439" s="460">
        <v>0</v>
      </c>
      <c r="O1439" s="445">
        <f t="shared" si="142"/>
        <v>0</v>
      </c>
      <c r="P1439" s="444">
        <f t="shared" si="143"/>
        <v>0</v>
      </c>
      <c r="Q1439" s="463"/>
      <c r="R1439" s="453">
        <f t="shared" si="139"/>
        <v>0</v>
      </c>
    </row>
    <row r="1440" ht="30" hidden="1" customHeight="1" spans="1:18">
      <c r="A1440" s="426">
        <v>2200211</v>
      </c>
      <c r="B1440" s="427"/>
      <c r="C1440" s="427"/>
      <c r="D1440" s="427" t="s">
        <v>269</v>
      </c>
      <c r="E1440" s="429" t="s">
        <v>1391</v>
      </c>
      <c r="F1440" s="460">
        <f t="shared" si="140"/>
        <v>0</v>
      </c>
      <c r="G1440" s="430">
        <f t="shared" si="141"/>
        <v>0</v>
      </c>
      <c r="H1440" s="460">
        <v>0</v>
      </c>
      <c r="I1440" s="460">
        <v>0</v>
      </c>
      <c r="J1440" s="460">
        <v>0</v>
      </c>
      <c r="K1440" s="460">
        <v>0</v>
      </c>
      <c r="L1440" s="460">
        <v>0</v>
      </c>
      <c r="M1440" s="445">
        <f t="shared" si="138"/>
        <v>0</v>
      </c>
      <c r="N1440" s="460">
        <v>0</v>
      </c>
      <c r="O1440" s="445">
        <f t="shared" si="142"/>
        <v>0</v>
      </c>
      <c r="P1440" s="444">
        <f t="shared" si="143"/>
        <v>0</v>
      </c>
      <c r="Q1440" s="463"/>
      <c r="R1440" s="453">
        <f t="shared" si="139"/>
        <v>0</v>
      </c>
    </row>
    <row r="1441" ht="30" hidden="1" customHeight="1" spans="1:18">
      <c r="A1441" s="426">
        <v>2200212</v>
      </c>
      <c r="B1441" s="427"/>
      <c r="C1441" s="427"/>
      <c r="D1441" s="427" t="s">
        <v>271</v>
      </c>
      <c r="E1441" s="429" t="s">
        <v>1392</v>
      </c>
      <c r="F1441" s="460">
        <f t="shared" si="140"/>
        <v>0</v>
      </c>
      <c r="G1441" s="430">
        <f t="shared" si="141"/>
        <v>0</v>
      </c>
      <c r="H1441" s="460">
        <v>0</v>
      </c>
      <c r="I1441" s="460">
        <v>0</v>
      </c>
      <c r="J1441" s="460">
        <v>0</v>
      </c>
      <c r="K1441" s="460">
        <v>0</v>
      </c>
      <c r="L1441" s="460">
        <v>0</v>
      </c>
      <c r="M1441" s="445">
        <f t="shared" si="138"/>
        <v>0</v>
      </c>
      <c r="N1441" s="460">
        <v>0</v>
      </c>
      <c r="O1441" s="445">
        <f t="shared" si="142"/>
        <v>0</v>
      </c>
      <c r="P1441" s="444">
        <f t="shared" si="143"/>
        <v>0</v>
      </c>
      <c r="Q1441" s="463"/>
      <c r="R1441" s="453">
        <f t="shared" si="139"/>
        <v>0</v>
      </c>
    </row>
    <row r="1442" ht="30" hidden="1" customHeight="1" spans="1:18">
      <c r="A1442" s="426">
        <v>2200213</v>
      </c>
      <c r="B1442" s="427"/>
      <c r="C1442" s="427"/>
      <c r="D1442" s="427" t="s">
        <v>279</v>
      </c>
      <c r="E1442" s="429" t="s">
        <v>1393</v>
      </c>
      <c r="F1442" s="460">
        <f t="shared" si="140"/>
        <v>0</v>
      </c>
      <c r="G1442" s="430">
        <f t="shared" si="141"/>
        <v>0</v>
      </c>
      <c r="H1442" s="460">
        <v>0</v>
      </c>
      <c r="I1442" s="460">
        <v>0</v>
      </c>
      <c r="J1442" s="460">
        <v>0</v>
      </c>
      <c r="K1442" s="460">
        <v>0</v>
      </c>
      <c r="L1442" s="460">
        <v>0</v>
      </c>
      <c r="M1442" s="445">
        <f t="shared" si="138"/>
        <v>0</v>
      </c>
      <c r="N1442" s="460">
        <v>0</v>
      </c>
      <c r="O1442" s="445">
        <f t="shared" si="142"/>
        <v>0</v>
      </c>
      <c r="P1442" s="444">
        <f t="shared" si="143"/>
        <v>0</v>
      </c>
      <c r="Q1442" s="463"/>
      <c r="R1442" s="453">
        <f t="shared" si="139"/>
        <v>0</v>
      </c>
    </row>
    <row r="1443" ht="30" hidden="1" customHeight="1" spans="1:18">
      <c r="A1443" s="426">
        <v>2200215</v>
      </c>
      <c r="B1443" s="427"/>
      <c r="C1443" s="427"/>
      <c r="D1443" s="427" t="s">
        <v>296</v>
      </c>
      <c r="E1443" s="429" t="s">
        <v>1394</v>
      </c>
      <c r="F1443" s="460">
        <f t="shared" si="140"/>
        <v>0</v>
      </c>
      <c r="G1443" s="430">
        <f t="shared" si="141"/>
        <v>0</v>
      </c>
      <c r="H1443" s="460">
        <v>0</v>
      </c>
      <c r="I1443" s="460">
        <v>0</v>
      </c>
      <c r="J1443" s="460">
        <v>0</v>
      </c>
      <c r="K1443" s="460">
        <v>0</v>
      </c>
      <c r="L1443" s="460">
        <v>0</v>
      </c>
      <c r="M1443" s="445">
        <f t="shared" si="138"/>
        <v>0</v>
      </c>
      <c r="N1443" s="460">
        <v>0</v>
      </c>
      <c r="O1443" s="445">
        <f t="shared" si="142"/>
        <v>0</v>
      </c>
      <c r="P1443" s="444">
        <f t="shared" si="143"/>
        <v>0</v>
      </c>
      <c r="Q1443" s="463"/>
      <c r="R1443" s="453">
        <f t="shared" si="139"/>
        <v>0</v>
      </c>
    </row>
    <row r="1444" ht="30" hidden="1" customHeight="1" spans="1:18">
      <c r="A1444" s="426">
        <v>2200216</v>
      </c>
      <c r="B1444" s="427"/>
      <c r="C1444" s="427"/>
      <c r="D1444" s="427" t="s">
        <v>435</v>
      </c>
      <c r="E1444" s="429" t="s">
        <v>1395</v>
      </c>
      <c r="F1444" s="460">
        <f t="shared" si="140"/>
        <v>0</v>
      </c>
      <c r="G1444" s="430">
        <f t="shared" si="141"/>
        <v>0</v>
      </c>
      <c r="H1444" s="460">
        <v>0</v>
      </c>
      <c r="I1444" s="460">
        <v>0</v>
      </c>
      <c r="J1444" s="460">
        <v>0</v>
      </c>
      <c r="K1444" s="460">
        <v>0</v>
      </c>
      <c r="L1444" s="460">
        <v>0</v>
      </c>
      <c r="M1444" s="445">
        <f t="shared" si="138"/>
        <v>0</v>
      </c>
      <c r="N1444" s="460">
        <v>0</v>
      </c>
      <c r="O1444" s="445">
        <f t="shared" si="142"/>
        <v>0</v>
      </c>
      <c r="P1444" s="444">
        <f t="shared" si="143"/>
        <v>0</v>
      </c>
      <c r="Q1444" s="463"/>
      <c r="R1444" s="453">
        <f t="shared" si="139"/>
        <v>0</v>
      </c>
    </row>
    <row r="1445" ht="30" hidden="1" customHeight="1" spans="1:18">
      <c r="A1445" s="426">
        <v>2200217</v>
      </c>
      <c r="B1445" s="427"/>
      <c r="C1445" s="427"/>
      <c r="D1445" s="427" t="s">
        <v>302</v>
      </c>
      <c r="E1445" s="429" t="s">
        <v>1396</v>
      </c>
      <c r="F1445" s="460">
        <f t="shared" si="140"/>
        <v>0</v>
      </c>
      <c r="G1445" s="430">
        <f t="shared" si="141"/>
        <v>0</v>
      </c>
      <c r="H1445" s="460">
        <v>0</v>
      </c>
      <c r="I1445" s="460">
        <v>0</v>
      </c>
      <c r="J1445" s="460">
        <v>0</v>
      </c>
      <c r="K1445" s="460">
        <v>0</v>
      </c>
      <c r="L1445" s="460">
        <v>0</v>
      </c>
      <c r="M1445" s="445">
        <f t="shared" si="138"/>
        <v>0</v>
      </c>
      <c r="N1445" s="460">
        <v>0</v>
      </c>
      <c r="O1445" s="445">
        <f t="shared" si="142"/>
        <v>0</v>
      </c>
      <c r="P1445" s="444">
        <f t="shared" si="143"/>
        <v>0</v>
      </c>
      <c r="Q1445" s="463"/>
      <c r="R1445" s="453">
        <f t="shared" si="139"/>
        <v>0</v>
      </c>
    </row>
    <row r="1446" ht="30" hidden="1" customHeight="1" spans="1:18">
      <c r="A1446" s="426">
        <v>2200218</v>
      </c>
      <c r="B1446" s="427"/>
      <c r="C1446" s="427"/>
      <c r="D1446" s="427" t="s">
        <v>438</v>
      </c>
      <c r="E1446" s="429" t="s">
        <v>1397</v>
      </c>
      <c r="F1446" s="460">
        <f t="shared" si="140"/>
        <v>0</v>
      </c>
      <c r="G1446" s="430">
        <f t="shared" si="141"/>
        <v>0</v>
      </c>
      <c r="H1446" s="460">
        <v>0</v>
      </c>
      <c r="I1446" s="460"/>
      <c r="J1446" s="460">
        <v>0</v>
      </c>
      <c r="K1446" s="460">
        <v>0</v>
      </c>
      <c r="L1446" s="460">
        <v>0</v>
      </c>
      <c r="M1446" s="445">
        <f t="shared" si="138"/>
        <v>0</v>
      </c>
      <c r="N1446" s="460"/>
      <c r="O1446" s="445">
        <f t="shared" si="142"/>
        <v>0</v>
      </c>
      <c r="P1446" s="444">
        <f t="shared" si="143"/>
        <v>0</v>
      </c>
      <c r="Q1446" s="463"/>
      <c r="R1446" s="453">
        <f t="shared" si="139"/>
        <v>0</v>
      </c>
    </row>
    <row r="1447" ht="30" hidden="1" customHeight="1" spans="1:18">
      <c r="A1447" s="426">
        <v>2200250</v>
      </c>
      <c r="B1447" s="427"/>
      <c r="C1447" s="427"/>
      <c r="D1447" s="427" t="s">
        <v>202</v>
      </c>
      <c r="E1447" s="429" t="s">
        <v>203</v>
      </c>
      <c r="F1447" s="460">
        <f t="shared" si="140"/>
        <v>0</v>
      </c>
      <c r="G1447" s="430">
        <f t="shared" si="141"/>
        <v>0</v>
      </c>
      <c r="H1447" s="460">
        <v>0</v>
      </c>
      <c r="I1447" s="460">
        <v>0</v>
      </c>
      <c r="J1447" s="460">
        <v>0</v>
      </c>
      <c r="K1447" s="460">
        <v>0</v>
      </c>
      <c r="L1447" s="460">
        <v>0</v>
      </c>
      <c r="M1447" s="445">
        <f t="shared" si="138"/>
        <v>0</v>
      </c>
      <c r="N1447" s="460">
        <v>0</v>
      </c>
      <c r="O1447" s="445">
        <f t="shared" si="142"/>
        <v>0</v>
      </c>
      <c r="P1447" s="444">
        <f t="shared" si="143"/>
        <v>0</v>
      </c>
      <c r="Q1447" s="463"/>
      <c r="R1447" s="453">
        <f t="shared" si="139"/>
        <v>0</v>
      </c>
    </row>
    <row r="1448" ht="30" hidden="1" customHeight="1" spans="1:18">
      <c r="A1448" s="426">
        <v>2200299</v>
      </c>
      <c r="B1448" s="427"/>
      <c r="C1448" s="427"/>
      <c r="D1448" s="427" t="s">
        <v>204</v>
      </c>
      <c r="E1448" s="429" t="s">
        <v>1398</v>
      </c>
      <c r="F1448" s="460">
        <f t="shared" si="140"/>
        <v>0</v>
      </c>
      <c r="G1448" s="430">
        <f t="shared" si="141"/>
        <v>0</v>
      </c>
      <c r="H1448" s="460">
        <v>0</v>
      </c>
      <c r="I1448" s="460">
        <v>0</v>
      </c>
      <c r="J1448" s="460">
        <v>0</v>
      </c>
      <c r="K1448" s="460">
        <v>0</v>
      </c>
      <c r="L1448" s="460">
        <v>0</v>
      </c>
      <c r="M1448" s="445">
        <f t="shared" si="138"/>
        <v>0</v>
      </c>
      <c r="N1448" s="460">
        <v>0</v>
      </c>
      <c r="O1448" s="445">
        <f t="shared" si="142"/>
        <v>0</v>
      </c>
      <c r="P1448" s="444">
        <f t="shared" si="143"/>
        <v>0</v>
      </c>
      <c r="Q1448" s="463"/>
      <c r="R1448" s="453">
        <f t="shared" si="139"/>
        <v>0</v>
      </c>
    </row>
    <row r="1449" ht="30" customHeight="1" spans="1:18">
      <c r="A1449" s="426">
        <v>22003</v>
      </c>
      <c r="B1449" s="427" t="s">
        <v>121</v>
      </c>
      <c r="C1449" s="427" t="s">
        <v>188</v>
      </c>
      <c r="D1449" s="428"/>
      <c r="E1449" s="429" t="s">
        <v>1399</v>
      </c>
      <c r="F1449" s="460">
        <f t="shared" si="140"/>
        <v>7095.48</v>
      </c>
      <c r="G1449" s="430">
        <f t="shared" si="141"/>
        <v>7095.48</v>
      </c>
      <c r="H1449" s="460">
        <v>7095.48</v>
      </c>
      <c r="I1449" s="460">
        <v>0</v>
      </c>
      <c r="J1449" s="460">
        <v>0</v>
      </c>
      <c r="K1449" s="460">
        <v>0</v>
      </c>
      <c r="L1449" s="460">
        <v>5998</v>
      </c>
      <c r="M1449" s="445">
        <f t="shared" si="138"/>
        <v>0.845326884157238</v>
      </c>
      <c r="N1449" s="460">
        <v>6390</v>
      </c>
      <c r="O1449" s="445">
        <f t="shared" si="142"/>
        <v>0.938654147104851</v>
      </c>
      <c r="P1449" s="444">
        <f t="shared" si="143"/>
        <v>-392</v>
      </c>
      <c r="Q1449" s="463"/>
      <c r="R1449" s="453">
        <f t="shared" si="139"/>
        <v>33284.2239810313</v>
      </c>
    </row>
    <row r="1450" ht="30" hidden="1" customHeight="1" spans="1:18">
      <c r="A1450" s="426">
        <v>2200301</v>
      </c>
      <c r="B1450" s="427"/>
      <c r="C1450" s="427"/>
      <c r="D1450" s="427" t="s">
        <v>183</v>
      </c>
      <c r="E1450" s="429" t="s">
        <v>185</v>
      </c>
      <c r="F1450" s="460">
        <f t="shared" si="140"/>
        <v>0</v>
      </c>
      <c r="G1450" s="430">
        <f t="shared" si="141"/>
        <v>0</v>
      </c>
      <c r="H1450" s="460">
        <v>0</v>
      </c>
      <c r="I1450" s="460">
        <v>0</v>
      </c>
      <c r="J1450" s="460">
        <v>0</v>
      </c>
      <c r="K1450" s="460">
        <v>0</v>
      </c>
      <c r="L1450" s="460">
        <v>0</v>
      </c>
      <c r="M1450" s="445">
        <f t="shared" si="138"/>
        <v>0</v>
      </c>
      <c r="N1450" s="460">
        <v>0</v>
      </c>
      <c r="O1450" s="445">
        <f t="shared" si="142"/>
        <v>0</v>
      </c>
      <c r="P1450" s="444">
        <f t="shared" si="143"/>
        <v>0</v>
      </c>
      <c r="Q1450" s="463"/>
      <c r="R1450" s="453">
        <f t="shared" si="139"/>
        <v>0</v>
      </c>
    </row>
    <row r="1451" ht="30" hidden="1" customHeight="1" spans="1:18">
      <c r="A1451" s="426">
        <v>2200302</v>
      </c>
      <c r="B1451" s="427"/>
      <c r="C1451" s="427"/>
      <c r="D1451" s="427" t="s">
        <v>186</v>
      </c>
      <c r="E1451" s="429" t="s">
        <v>187</v>
      </c>
      <c r="F1451" s="460">
        <f t="shared" si="140"/>
        <v>0</v>
      </c>
      <c r="G1451" s="430">
        <f t="shared" si="141"/>
        <v>0</v>
      </c>
      <c r="H1451" s="460">
        <v>0</v>
      </c>
      <c r="I1451" s="460">
        <v>0</v>
      </c>
      <c r="J1451" s="460">
        <v>0</v>
      </c>
      <c r="K1451" s="460">
        <v>0</v>
      </c>
      <c r="L1451" s="460">
        <v>0</v>
      </c>
      <c r="M1451" s="445">
        <f t="shared" si="138"/>
        <v>0</v>
      </c>
      <c r="N1451" s="460">
        <v>0</v>
      </c>
      <c r="O1451" s="445">
        <f t="shared" si="142"/>
        <v>0</v>
      </c>
      <c r="P1451" s="444">
        <f t="shared" si="143"/>
        <v>0</v>
      </c>
      <c r="Q1451" s="463"/>
      <c r="R1451" s="453">
        <f t="shared" si="139"/>
        <v>0</v>
      </c>
    </row>
    <row r="1452" ht="30" hidden="1" customHeight="1" spans="1:18">
      <c r="A1452" s="426">
        <v>2200303</v>
      </c>
      <c r="B1452" s="427"/>
      <c r="C1452" s="427"/>
      <c r="D1452" s="427" t="s">
        <v>188</v>
      </c>
      <c r="E1452" s="429" t="s">
        <v>189</v>
      </c>
      <c r="F1452" s="460">
        <f t="shared" si="140"/>
        <v>0</v>
      </c>
      <c r="G1452" s="430">
        <f t="shared" si="141"/>
        <v>0</v>
      </c>
      <c r="H1452" s="460">
        <v>0</v>
      </c>
      <c r="I1452" s="460">
        <v>0</v>
      </c>
      <c r="J1452" s="460">
        <v>0</v>
      </c>
      <c r="K1452" s="460">
        <v>0</v>
      </c>
      <c r="L1452" s="460">
        <v>0</v>
      </c>
      <c r="M1452" s="445">
        <f t="shared" si="138"/>
        <v>0</v>
      </c>
      <c r="N1452" s="460">
        <v>0</v>
      </c>
      <c r="O1452" s="445">
        <f t="shared" si="142"/>
        <v>0</v>
      </c>
      <c r="P1452" s="444">
        <f t="shared" si="143"/>
        <v>0</v>
      </c>
      <c r="Q1452" s="463"/>
      <c r="R1452" s="453">
        <f t="shared" si="139"/>
        <v>0</v>
      </c>
    </row>
    <row r="1453" ht="30" customHeight="1" spans="1:18">
      <c r="A1453" s="426">
        <v>2200304</v>
      </c>
      <c r="B1453" s="427"/>
      <c r="C1453" s="427"/>
      <c r="D1453" s="427" t="s">
        <v>190</v>
      </c>
      <c r="E1453" s="429" t="s">
        <v>1400</v>
      </c>
      <c r="F1453" s="460">
        <f t="shared" si="140"/>
        <v>7095.48</v>
      </c>
      <c r="G1453" s="430">
        <f t="shared" si="141"/>
        <v>7095.48</v>
      </c>
      <c r="H1453" s="460">
        <v>7095.48</v>
      </c>
      <c r="I1453" s="460">
        <v>0</v>
      </c>
      <c r="J1453" s="460">
        <v>0</v>
      </c>
      <c r="K1453" s="460">
        <v>0</v>
      </c>
      <c r="L1453" s="460">
        <v>5998</v>
      </c>
      <c r="M1453" s="445">
        <f t="shared" si="138"/>
        <v>0.845326884157238</v>
      </c>
      <c r="N1453" s="460">
        <v>6390</v>
      </c>
      <c r="O1453" s="445">
        <f t="shared" si="142"/>
        <v>0.938654147104851</v>
      </c>
      <c r="P1453" s="444">
        <f t="shared" si="143"/>
        <v>-392</v>
      </c>
      <c r="Q1453" s="463"/>
      <c r="R1453" s="453">
        <f t="shared" si="139"/>
        <v>33284.2239810313</v>
      </c>
    </row>
    <row r="1454" ht="30" hidden="1" customHeight="1" spans="1:18">
      <c r="A1454" s="426">
        <v>2200305</v>
      </c>
      <c r="B1454" s="427"/>
      <c r="C1454" s="427"/>
      <c r="D1454" s="427" t="s">
        <v>192</v>
      </c>
      <c r="E1454" s="429" t="s">
        <v>1401</v>
      </c>
      <c r="F1454" s="460">
        <f t="shared" si="140"/>
        <v>0</v>
      </c>
      <c r="G1454" s="430">
        <f t="shared" si="141"/>
        <v>0</v>
      </c>
      <c r="H1454" s="460">
        <v>0</v>
      </c>
      <c r="I1454" s="460">
        <v>0</v>
      </c>
      <c r="J1454" s="460">
        <v>0</v>
      </c>
      <c r="K1454" s="460">
        <v>0</v>
      </c>
      <c r="L1454" s="460">
        <v>0</v>
      </c>
      <c r="M1454" s="445">
        <f t="shared" si="138"/>
        <v>0</v>
      </c>
      <c r="N1454" s="460">
        <v>0</v>
      </c>
      <c r="O1454" s="445">
        <f t="shared" si="142"/>
        <v>0</v>
      </c>
      <c r="P1454" s="444">
        <f t="shared" si="143"/>
        <v>0</v>
      </c>
      <c r="Q1454" s="463"/>
      <c r="R1454" s="453">
        <f t="shared" si="139"/>
        <v>0</v>
      </c>
    </row>
    <row r="1455" ht="30" hidden="1" customHeight="1" spans="1:18">
      <c r="A1455" s="426">
        <v>2200306</v>
      </c>
      <c r="B1455" s="427"/>
      <c r="C1455" s="427"/>
      <c r="D1455" s="427" t="s">
        <v>194</v>
      </c>
      <c r="E1455" s="429" t="s">
        <v>1402</v>
      </c>
      <c r="F1455" s="460">
        <f t="shared" si="140"/>
        <v>0</v>
      </c>
      <c r="G1455" s="430">
        <f t="shared" si="141"/>
        <v>0</v>
      </c>
      <c r="H1455" s="460">
        <v>0</v>
      </c>
      <c r="I1455" s="460">
        <v>0</v>
      </c>
      <c r="J1455" s="460">
        <v>0</v>
      </c>
      <c r="K1455" s="460">
        <v>0</v>
      </c>
      <c r="L1455" s="460">
        <v>0</v>
      </c>
      <c r="M1455" s="445">
        <f t="shared" si="138"/>
        <v>0</v>
      </c>
      <c r="N1455" s="460">
        <v>0</v>
      </c>
      <c r="O1455" s="445">
        <f t="shared" si="142"/>
        <v>0</v>
      </c>
      <c r="P1455" s="444">
        <f t="shared" si="143"/>
        <v>0</v>
      </c>
      <c r="Q1455" s="463"/>
      <c r="R1455" s="453">
        <f t="shared" si="139"/>
        <v>0</v>
      </c>
    </row>
    <row r="1456" ht="30" hidden="1" customHeight="1" spans="1:18">
      <c r="A1456" s="426">
        <v>2200350</v>
      </c>
      <c r="B1456" s="427"/>
      <c r="C1456" s="427"/>
      <c r="D1456" s="427" t="s">
        <v>202</v>
      </c>
      <c r="E1456" s="429" t="s">
        <v>203</v>
      </c>
      <c r="F1456" s="460">
        <f t="shared" si="140"/>
        <v>0</v>
      </c>
      <c r="G1456" s="430">
        <f t="shared" si="141"/>
        <v>0</v>
      </c>
      <c r="H1456" s="460">
        <v>0</v>
      </c>
      <c r="I1456" s="460">
        <v>0</v>
      </c>
      <c r="J1456" s="460">
        <v>0</v>
      </c>
      <c r="K1456" s="460">
        <v>0</v>
      </c>
      <c r="L1456" s="460">
        <v>0</v>
      </c>
      <c r="M1456" s="445">
        <f t="shared" si="138"/>
        <v>0</v>
      </c>
      <c r="N1456" s="460">
        <v>0</v>
      </c>
      <c r="O1456" s="445">
        <f t="shared" si="142"/>
        <v>0</v>
      </c>
      <c r="P1456" s="444">
        <f t="shared" si="143"/>
        <v>0</v>
      </c>
      <c r="Q1456" s="463"/>
      <c r="R1456" s="453">
        <f t="shared" si="139"/>
        <v>0</v>
      </c>
    </row>
    <row r="1457" ht="30" hidden="1" customHeight="1" spans="1:18">
      <c r="A1457" s="426">
        <v>2200399</v>
      </c>
      <c r="B1457" s="427"/>
      <c r="C1457" s="427"/>
      <c r="D1457" s="427" t="s">
        <v>204</v>
      </c>
      <c r="E1457" s="429" t="s">
        <v>1403</v>
      </c>
      <c r="F1457" s="460">
        <f t="shared" si="140"/>
        <v>0</v>
      </c>
      <c r="G1457" s="430">
        <f t="shared" si="141"/>
        <v>0</v>
      </c>
      <c r="H1457" s="460">
        <v>0</v>
      </c>
      <c r="I1457" s="460">
        <v>0</v>
      </c>
      <c r="J1457" s="460">
        <v>0</v>
      </c>
      <c r="K1457" s="460">
        <v>0</v>
      </c>
      <c r="L1457" s="460">
        <v>0</v>
      </c>
      <c r="M1457" s="445">
        <f t="shared" si="138"/>
        <v>0</v>
      </c>
      <c r="N1457" s="460">
        <v>0</v>
      </c>
      <c r="O1457" s="445">
        <f t="shared" si="142"/>
        <v>0</v>
      </c>
      <c r="P1457" s="444">
        <f t="shared" si="143"/>
        <v>0</v>
      </c>
      <c r="Q1457" s="463"/>
      <c r="R1457" s="453">
        <f t="shared" si="139"/>
        <v>0</v>
      </c>
    </row>
    <row r="1458" ht="30" customHeight="1" spans="1:18">
      <c r="A1458" s="426">
        <v>22004</v>
      </c>
      <c r="B1458" s="427" t="s">
        <v>121</v>
      </c>
      <c r="C1458" s="427" t="s">
        <v>190</v>
      </c>
      <c r="D1458" s="428"/>
      <c r="E1458" s="429" t="s">
        <v>1404</v>
      </c>
      <c r="F1458" s="460">
        <f t="shared" si="140"/>
        <v>125</v>
      </c>
      <c r="G1458" s="430">
        <f t="shared" si="141"/>
        <v>125</v>
      </c>
      <c r="H1458" s="460">
        <v>125</v>
      </c>
      <c r="I1458" s="460">
        <v>0</v>
      </c>
      <c r="J1458" s="460">
        <v>0</v>
      </c>
      <c r="K1458" s="460">
        <v>0</v>
      </c>
      <c r="L1458" s="460">
        <v>350</v>
      </c>
      <c r="M1458" s="445">
        <f t="shared" si="138"/>
        <v>2.8</v>
      </c>
      <c r="N1458" s="460">
        <v>668</v>
      </c>
      <c r="O1458" s="445">
        <f t="shared" si="142"/>
        <v>0.523952095808383</v>
      </c>
      <c r="P1458" s="444">
        <f t="shared" si="143"/>
        <v>-318</v>
      </c>
      <c r="Q1458" s="463"/>
      <c r="R1458" s="453">
        <f t="shared" si="139"/>
        <v>1078.32395209581</v>
      </c>
    </row>
    <row r="1459" ht="30" customHeight="1" spans="1:18">
      <c r="A1459" s="426">
        <v>2200401</v>
      </c>
      <c r="B1459" s="427"/>
      <c r="C1459" s="427"/>
      <c r="D1459" s="427" t="s">
        <v>183</v>
      </c>
      <c r="E1459" s="429" t="s">
        <v>185</v>
      </c>
      <c r="F1459" s="460">
        <f t="shared" si="140"/>
        <v>0</v>
      </c>
      <c r="G1459" s="430">
        <f t="shared" si="141"/>
        <v>0</v>
      </c>
      <c r="H1459" s="460">
        <v>0</v>
      </c>
      <c r="I1459" s="460">
        <v>0</v>
      </c>
      <c r="J1459" s="460">
        <v>0</v>
      </c>
      <c r="K1459" s="460">
        <v>0</v>
      </c>
      <c r="L1459" s="460">
        <v>38</v>
      </c>
      <c r="M1459" s="445">
        <f t="shared" si="138"/>
        <v>0</v>
      </c>
      <c r="N1459" s="460">
        <v>417</v>
      </c>
      <c r="O1459" s="445">
        <f t="shared" si="142"/>
        <v>0.0911270983213429</v>
      </c>
      <c r="P1459" s="444">
        <f t="shared" si="143"/>
        <v>-379</v>
      </c>
      <c r="Q1459" s="463"/>
      <c r="R1459" s="453">
        <f t="shared" si="139"/>
        <v>76.0911270983214</v>
      </c>
    </row>
    <row r="1460" ht="30" customHeight="1" spans="1:18">
      <c r="A1460" s="426">
        <v>2200402</v>
      </c>
      <c r="B1460" s="427"/>
      <c r="C1460" s="427"/>
      <c r="D1460" s="427" t="s">
        <v>186</v>
      </c>
      <c r="E1460" s="429" t="s">
        <v>187</v>
      </c>
      <c r="F1460" s="460">
        <f t="shared" si="140"/>
        <v>37</v>
      </c>
      <c r="G1460" s="430">
        <f t="shared" si="141"/>
        <v>37</v>
      </c>
      <c r="H1460" s="460">
        <v>37</v>
      </c>
      <c r="I1460" s="460">
        <v>0</v>
      </c>
      <c r="J1460" s="460">
        <v>0</v>
      </c>
      <c r="K1460" s="460">
        <v>0</v>
      </c>
      <c r="L1460" s="460">
        <v>51</v>
      </c>
      <c r="M1460" s="445">
        <f t="shared" si="138"/>
        <v>1.37837837837838</v>
      </c>
      <c r="N1460" s="460">
        <v>15</v>
      </c>
      <c r="O1460" s="445">
        <f t="shared" si="142"/>
        <v>3.4</v>
      </c>
      <c r="P1460" s="444">
        <f t="shared" si="143"/>
        <v>36</v>
      </c>
      <c r="Q1460" s="463"/>
      <c r="R1460" s="453">
        <f t="shared" si="139"/>
        <v>217.778378378378</v>
      </c>
    </row>
    <row r="1461" ht="30" hidden="1" customHeight="1" spans="1:18">
      <c r="A1461" s="426">
        <v>2200403</v>
      </c>
      <c r="B1461" s="427"/>
      <c r="C1461" s="427"/>
      <c r="D1461" s="427" t="s">
        <v>188</v>
      </c>
      <c r="E1461" s="429" t="s">
        <v>189</v>
      </c>
      <c r="F1461" s="460">
        <f t="shared" si="140"/>
        <v>0</v>
      </c>
      <c r="G1461" s="430">
        <f t="shared" si="141"/>
        <v>0</v>
      </c>
      <c r="H1461" s="460">
        <v>0</v>
      </c>
      <c r="I1461" s="460">
        <v>0</v>
      </c>
      <c r="J1461" s="460">
        <v>0</v>
      </c>
      <c r="K1461" s="460">
        <v>0</v>
      </c>
      <c r="L1461" s="460">
        <v>0</v>
      </c>
      <c r="M1461" s="445">
        <f t="shared" si="138"/>
        <v>0</v>
      </c>
      <c r="N1461" s="460">
        <v>26</v>
      </c>
      <c r="O1461" s="445">
        <f t="shared" si="142"/>
        <v>0</v>
      </c>
      <c r="P1461" s="444">
        <f t="shared" si="143"/>
        <v>-26</v>
      </c>
      <c r="Q1461" s="463"/>
      <c r="R1461" s="453">
        <f t="shared" si="139"/>
        <v>0</v>
      </c>
    </row>
    <row r="1462" ht="30" customHeight="1" spans="1:18">
      <c r="A1462" s="426">
        <v>2200404</v>
      </c>
      <c r="B1462" s="427"/>
      <c r="C1462" s="427"/>
      <c r="D1462" s="427" t="s">
        <v>190</v>
      </c>
      <c r="E1462" s="429" t="s">
        <v>1405</v>
      </c>
      <c r="F1462" s="460">
        <f t="shared" si="140"/>
        <v>30</v>
      </c>
      <c r="G1462" s="430">
        <f t="shared" si="141"/>
        <v>30</v>
      </c>
      <c r="H1462" s="460">
        <v>30</v>
      </c>
      <c r="I1462" s="460">
        <v>0</v>
      </c>
      <c r="J1462" s="460">
        <v>0</v>
      </c>
      <c r="K1462" s="460">
        <v>0</v>
      </c>
      <c r="L1462" s="460">
        <v>24</v>
      </c>
      <c r="M1462" s="445">
        <f t="shared" si="138"/>
        <v>0.8</v>
      </c>
      <c r="N1462" s="460">
        <v>35</v>
      </c>
      <c r="O1462" s="445">
        <f t="shared" si="142"/>
        <v>0.685714285714286</v>
      </c>
      <c r="P1462" s="444">
        <f t="shared" si="143"/>
        <v>-11</v>
      </c>
      <c r="Q1462" s="463"/>
      <c r="R1462" s="453">
        <f t="shared" si="139"/>
        <v>139.485714285714</v>
      </c>
    </row>
    <row r="1463" ht="30" hidden="1" customHeight="1" spans="1:18">
      <c r="A1463" s="426">
        <v>2200405</v>
      </c>
      <c r="B1463" s="427"/>
      <c r="C1463" s="427"/>
      <c r="D1463" s="427" t="s">
        <v>192</v>
      </c>
      <c r="E1463" s="429" t="s">
        <v>1406</v>
      </c>
      <c r="F1463" s="460">
        <f t="shared" si="140"/>
        <v>0</v>
      </c>
      <c r="G1463" s="430">
        <f t="shared" si="141"/>
        <v>0</v>
      </c>
      <c r="H1463" s="460">
        <v>0</v>
      </c>
      <c r="I1463" s="460">
        <v>0</v>
      </c>
      <c r="J1463" s="460">
        <v>0</v>
      </c>
      <c r="K1463" s="460">
        <v>0</v>
      </c>
      <c r="L1463" s="460">
        <v>0</v>
      </c>
      <c r="M1463" s="445">
        <f t="shared" si="138"/>
        <v>0</v>
      </c>
      <c r="N1463" s="460">
        <v>0</v>
      </c>
      <c r="O1463" s="445">
        <f t="shared" si="142"/>
        <v>0</v>
      </c>
      <c r="P1463" s="444">
        <f t="shared" si="143"/>
        <v>0</v>
      </c>
      <c r="Q1463" s="463"/>
      <c r="R1463" s="453">
        <f t="shared" si="139"/>
        <v>0</v>
      </c>
    </row>
    <row r="1464" ht="30" customHeight="1" spans="1:18">
      <c r="A1464" s="426">
        <v>2200406</v>
      </c>
      <c r="B1464" s="427"/>
      <c r="C1464" s="427"/>
      <c r="D1464" s="427" t="s">
        <v>194</v>
      </c>
      <c r="E1464" s="429" t="s">
        <v>1407</v>
      </c>
      <c r="F1464" s="460">
        <f t="shared" si="140"/>
        <v>20</v>
      </c>
      <c r="G1464" s="430">
        <f t="shared" si="141"/>
        <v>20</v>
      </c>
      <c r="H1464" s="460">
        <v>20</v>
      </c>
      <c r="I1464" s="460">
        <v>0</v>
      </c>
      <c r="J1464" s="460">
        <v>0</v>
      </c>
      <c r="K1464" s="460">
        <v>0</v>
      </c>
      <c r="L1464" s="460">
        <v>18</v>
      </c>
      <c r="M1464" s="445">
        <f t="shared" si="138"/>
        <v>0.9</v>
      </c>
      <c r="N1464" s="460">
        <v>0</v>
      </c>
      <c r="O1464" s="445">
        <f t="shared" si="142"/>
        <v>0</v>
      </c>
      <c r="P1464" s="444">
        <f t="shared" si="143"/>
        <v>18</v>
      </c>
      <c r="Q1464" s="463"/>
      <c r="R1464" s="453">
        <f t="shared" si="139"/>
        <v>96.9</v>
      </c>
    </row>
    <row r="1465" ht="30" customHeight="1" spans="1:18">
      <c r="A1465" s="426">
        <v>2200407</v>
      </c>
      <c r="B1465" s="427"/>
      <c r="C1465" s="427"/>
      <c r="D1465" s="427" t="s">
        <v>196</v>
      </c>
      <c r="E1465" s="429" t="s">
        <v>1408</v>
      </c>
      <c r="F1465" s="460">
        <f t="shared" si="140"/>
        <v>38</v>
      </c>
      <c r="G1465" s="430">
        <f t="shared" si="141"/>
        <v>38</v>
      </c>
      <c r="H1465" s="460">
        <v>38</v>
      </c>
      <c r="I1465" s="460">
        <v>0</v>
      </c>
      <c r="J1465" s="460">
        <v>0</v>
      </c>
      <c r="K1465" s="460">
        <v>0</v>
      </c>
      <c r="L1465" s="460">
        <v>18</v>
      </c>
      <c r="M1465" s="445">
        <f t="shared" si="138"/>
        <v>0.473684210526316</v>
      </c>
      <c r="N1465" s="460">
        <v>0</v>
      </c>
      <c r="O1465" s="445">
        <f t="shared" si="142"/>
        <v>0</v>
      </c>
      <c r="P1465" s="444">
        <f t="shared" si="143"/>
        <v>18</v>
      </c>
      <c r="Q1465" s="463"/>
      <c r="R1465" s="453">
        <f t="shared" si="139"/>
        <v>150.473684210526</v>
      </c>
    </row>
    <row r="1466" ht="30" hidden="1" customHeight="1" spans="1:18">
      <c r="A1466" s="426">
        <v>2200408</v>
      </c>
      <c r="B1466" s="427"/>
      <c r="C1466" s="427"/>
      <c r="D1466" s="427" t="s">
        <v>198</v>
      </c>
      <c r="E1466" s="429" t="s">
        <v>1409</v>
      </c>
      <c r="F1466" s="460">
        <f t="shared" si="140"/>
        <v>0</v>
      </c>
      <c r="G1466" s="430">
        <f t="shared" si="141"/>
        <v>0</v>
      </c>
      <c r="H1466" s="460">
        <v>0</v>
      </c>
      <c r="I1466" s="460">
        <v>0</v>
      </c>
      <c r="J1466" s="460">
        <v>0</v>
      </c>
      <c r="K1466" s="460">
        <v>0</v>
      </c>
      <c r="L1466" s="460">
        <v>0</v>
      </c>
      <c r="M1466" s="445">
        <f t="shared" si="138"/>
        <v>0</v>
      </c>
      <c r="N1466" s="460">
        <v>0</v>
      </c>
      <c r="O1466" s="445">
        <f t="shared" si="142"/>
        <v>0</v>
      </c>
      <c r="P1466" s="444">
        <f t="shared" si="143"/>
        <v>0</v>
      </c>
      <c r="Q1466" s="463"/>
      <c r="R1466" s="453">
        <f t="shared" si="139"/>
        <v>0</v>
      </c>
    </row>
    <row r="1467" ht="30" customHeight="1" spans="1:18">
      <c r="A1467" s="426">
        <v>2200409</v>
      </c>
      <c r="B1467" s="427"/>
      <c r="C1467" s="427"/>
      <c r="D1467" s="427" t="s">
        <v>200</v>
      </c>
      <c r="E1467" s="429" t="s">
        <v>1410</v>
      </c>
      <c r="F1467" s="460">
        <f t="shared" si="140"/>
        <v>0</v>
      </c>
      <c r="G1467" s="430">
        <f t="shared" si="141"/>
        <v>0</v>
      </c>
      <c r="H1467" s="460">
        <v>0</v>
      </c>
      <c r="I1467" s="460">
        <v>0</v>
      </c>
      <c r="J1467" s="460">
        <v>0</v>
      </c>
      <c r="K1467" s="460">
        <v>0</v>
      </c>
      <c r="L1467" s="460">
        <v>201</v>
      </c>
      <c r="M1467" s="445">
        <f t="shared" si="138"/>
        <v>0</v>
      </c>
      <c r="N1467" s="460">
        <v>26</v>
      </c>
      <c r="O1467" s="445">
        <f t="shared" si="142"/>
        <v>7.73076923076923</v>
      </c>
      <c r="P1467" s="444">
        <f t="shared" si="143"/>
        <v>175</v>
      </c>
      <c r="Q1467" s="463"/>
      <c r="R1467" s="453">
        <f t="shared" si="139"/>
        <v>409.730769230769</v>
      </c>
    </row>
    <row r="1468" ht="30" hidden="1" customHeight="1" spans="1:18">
      <c r="A1468" s="426">
        <v>2200410</v>
      </c>
      <c r="B1468" s="427"/>
      <c r="C1468" s="427"/>
      <c r="D1468" s="427" t="s">
        <v>260</v>
      </c>
      <c r="E1468" s="429" t="s">
        <v>1411</v>
      </c>
      <c r="F1468" s="460">
        <f t="shared" si="140"/>
        <v>0</v>
      </c>
      <c r="G1468" s="430">
        <f t="shared" si="141"/>
        <v>0</v>
      </c>
      <c r="H1468" s="460">
        <v>0</v>
      </c>
      <c r="I1468" s="460">
        <v>0</v>
      </c>
      <c r="J1468" s="460">
        <v>0</v>
      </c>
      <c r="K1468" s="460">
        <v>0</v>
      </c>
      <c r="L1468" s="460">
        <v>0</v>
      </c>
      <c r="M1468" s="445">
        <f t="shared" si="138"/>
        <v>0</v>
      </c>
      <c r="N1468" s="460">
        <v>149</v>
      </c>
      <c r="O1468" s="445">
        <f t="shared" si="142"/>
        <v>0</v>
      </c>
      <c r="P1468" s="444">
        <f t="shared" si="143"/>
        <v>-149</v>
      </c>
      <c r="Q1468" s="463"/>
      <c r="R1468" s="453">
        <f t="shared" si="139"/>
        <v>0</v>
      </c>
    </row>
    <row r="1469" ht="30" hidden="1" customHeight="1" spans="1:18">
      <c r="A1469" s="426">
        <v>2200450</v>
      </c>
      <c r="B1469" s="427"/>
      <c r="C1469" s="427"/>
      <c r="D1469" s="427" t="s">
        <v>202</v>
      </c>
      <c r="E1469" s="429" t="s">
        <v>1412</v>
      </c>
      <c r="F1469" s="460">
        <f t="shared" si="140"/>
        <v>0</v>
      </c>
      <c r="G1469" s="430">
        <f t="shared" si="141"/>
        <v>0</v>
      </c>
      <c r="H1469" s="460">
        <v>0</v>
      </c>
      <c r="I1469" s="460">
        <v>0</v>
      </c>
      <c r="J1469" s="460">
        <v>0</v>
      </c>
      <c r="K1469" s="460">
        <v>0</v>
      </c>
      <c r="L1469" s="460">
        <v>0</v>
      </c>
      <c r="M1469" s="445">
        <f t="shared" si="138"/>
        <v>0</v>
      </c>
      <c r="N1469" s="460">
        <v>0</v>
      </c>
      <c r="O1469" s="445">
        <f t="shared" si="142"/>
        <v>0</v>
      </c>
      <c r="P1469" s="444">
        <f t="shared" si="143"/>
        <v>0</v>
      </c>
      <c r="Q1469" s="463"/>
      <c r="R1469" s="453">
        <f t="shared" si="139"/>
        <v>0</v>
      </c>
    </row>
    <row r="1470" ht="30" hidden="1" customHeight="1" spans="1:18">
      <c r="A1470" s="426">
        <v>2200499</v>
      </c>
      <c r="B1470" s="427"/>
      <c r="C1470" s="427"/>
      <c r="D1470" s="427" t="s">
        <v>204</v>
      </c>
      <c r="E1470" s="429" t="s">
        <v>1413</v>
      </c>
      <c r="F1470" s="460">
        <f t="shared" si="140"/>
        <v>0</v>
      </c>
      <c r="G1470" s="430">
        <f t="shared" si="141"/>
        <v>0</v>
      </c>
      <c r="H1470" s="460">
        <v>0</v>
      </c>
      <c r="I1470" s="460">
        <v>0</v>
      </c>
      <c r="J1470" s="460">
        <v>0</v>
      </c>
      <c r="K1470" s="460">
        <v>0</v>
      </c>
      <c r="L1470" s="460">
        <v>0</v>
      </c>
      <c r="M1470" s="445">
        <f t="shared" si="138"/>
        <v>0</v>
      </c>
      <c r="N1470" s="460">
        <v>0</v>
      </c>
      <c r="O1470" s="445">
        <f t="shared" si="142"/>
        <v>0</v>
      </c>
      <c r="P1470" s="444">
        <f t="shared" si="143"/>
        <v>0</v>
      </c>
      <c r="Q1470" s="463"/>
      <c r="R1470" s="453">
        <f t="shared" si="139"/>
        <v>0</v>
      </c>
    </row>
    <row r="1471" ht="30" customHeight="1" spans="1:18">
      <c r="A1471" s="426">
        <v>22005</v>
      </c>
      <c r="B1471" s="427" t="s">
        <v>121</v>
      </c>
      <c r="C1471" s="427" t="s">
        <v>192</v>
      </c>
      <c r="D1471" s="428"/>
      <c r="E1471" s="429" t="s">
        <v>1414</v>
      </c>
      <c r="F1471" s="460">
        <f t="shared" si="140"/>
        <v>6365.81</v>
      </c>
      <c r="G1471" s="430">
        <f t="shared" si="141"/>
        <v>6365.81</v>
      </c>
      <c r="H1471" s="460">
        <v>6365.81</v>
      </c>
      <c r="I1471" s="460">
        <v>0</v>
      </c>
      <c r="J1471" s="460">
        <v>0</v>
      </c>
      <c r="K1471" s="460">
        <v>0</v>
      </c>
      <c r="L1471" s="460">
        <v>4784</v>
      </c>
      <c r="M1471" s="445">
        <f t="shared" si="138"/>
        <v>0.751514732610618</v>
      </c>
      <c r="N1471" s="460">
        <v>3516</v>
      </c>
      <c r="O1471" s="445">
        <f t="shared" si="142"/>
        <v>1.36063708759955</v>
      </c>
      <c r="P1471" s="444">
        <f t="shared" si="143"/>
        <v>1268</v>
      </c>
      <c r="Q1471" s="463"/>
      <c r="R1471" s="453">
        <f t="shared" si="139"/>
        <v>28667.5421518202</v>
      </c>
    </row>
    <row r="1472" ht="30" customHeight="1" spans="1:18">
      <c r="A1472" s="426">
        <v>2200501</v>
      </c>
      <c r="B1472" s="427"/>
      <c r="C1472" s="427"/>
      <c r="D1472" s="427" t="s">
        <v>183</v>
      </c>
      <c r="E1472" s="429" t="s">
        <v>185</v>
      </c>
      <c r="F1472" s="460">
        <f t="shared" si="140"/>
        <v>1256.56</v>
      </c>
      <c r="G1472" s="430">
        <f t="shared" si="141"/>
        <v>1256.56</v>
      </c>
      <c r="H1472" s="460">
        <v>1256.56</v>
      </c>
      <c r="I1472" s="460">
        <v>0</v>
      </c>
      <c r="J1472" s="460">
        <v>0</v>
      </c>
      <c r="K1472" s="460">
        <v>0</v>
      </c>
      <c r="L1472" s="460">
        <v>483</v>
      </c>
      <c r="M1472" s="445">
        <f t="shared" si="138"/>
        <v>0.384382759279302</v>
      </c>
      <c r="N1472" s="460">
        <v>1157</v>
      </c>
      <c r="O1472" s="445">
        <f t="shared" si="142"/>
        <v>0.417458945548833</v>
      </c>
      <c r="P1472" s="444">
        <f t="shared" si="143"/>
        <v>-674</v>
      </c>
      <c r="Q1472" s="463"/>
      <c r="R1472" s="453">
        <f t="shared" si="139"/>
        <v>4736.48184170483</v>
      </c>
    </row>
    <row r="1473" ht="30" hidden="1" customHeight="1" spans="1:18">
      <c r="A1473" s="426">
        <v>2200502</v>
      </c>
      <c r="B1473" s="427"/>
      <c r="C1473" s="427"/>
      <c r="D1473" s="427" t="s">
        <v>186</v>
      </c>
      <c r="E1473" s="429" t="s">
        <v>187</v>
      </c>
      <c r="F1473" s="460">
        <f t="shared" si="140"/>
        <v>0</v>
      </c>
      <c r="G1473" s="430">
        <f t="shared" si="141"/>
        <v>0</v>
      </c>
      <c r="H1473" s="460">
        <v>0</v>
      </c>
      <c r="I1473" s="460">
        <v>0</v>
      </c>
      <c r="J1473" s="460">
        <v>0</v>
      </c>
      <c r="K1473" s="460">
        <v>0</v>
      </c>
      <c r="L1473" s="460">
        <v>0</v>
      </c>
      <c r="M1473" s="445">
        <f t="shared" si="138"/>
        <v>0</v>
      </c>
      <c r="N1473" s="460">
        <v>0</v>
      </c>
      <c r="O1473" s="445">
        <f t="shared" si="142"/>
        <v>0</v>
      </c>
      <c r="P1473" s="444">
        <f t="shared" si="143"/>
        <v>0</v>
      </c>
      <c r="Q1473" s="463"/>
      <c r="R1473" s="453">
        <f t="shared" si="139"/>
        <v>0</v>
      </c>
    </row>
    <row r="1474" ht="30" hidden="1" customHeight="1" spans="1:18">
      <c r="A1474" s="426">
        <v>2200503</v>
      </c>
      <c r="B1474" s="427"/>
      <c r="C1474" s="427"/>
      <c r="D1474" s="427" t="s">
        <v>188</v>
      </c>
      <c r="E1474" s="429" t="s">
        <v>189</v>
      </c>
      <c r="F1474" s="460">
        <f t="shared" si="140"/>
        <v>0</v>
      </c>
      <c r="G1474" s="430">
        <f t="shared" si="141"/>
        <v>0</v>
      </c>
      <c r="H1474" s="460">
        <v>0</v>
      </c>
      <c r="I1474" s="460">
        <v>0</v>
      </c>
      <c r="J1474" s="460">
        <v>0</v>
      </c>
      <c r="K1474" s="460">
        <v>0</v>
      </c>
      <c r="L1474" s="460">
        <v>0</v>
      </c>
      <c r="M1474" s="445">
        <f t="shared" si="138"/>
        <v>0</v>
      </c>
      <c r="N1474" s="460">
        <v>0</v>
      </c>
      <c r="O1474" s="445">
        <f t="shared" si="142"/>
        <v>0</v>
      </c>
      <c r="P1474" s="444">
        <f t="shared" si="143"/>
        <v>0</v>
      </c>
      <c r="Q1474" s="463"/>
      <c r="R1474" s="453">
        <f t="shared" si="139"/>
        <v>0</v>
      </c>
    </row>
    <row r="1475" ht="30" hidden="1" customHeight="1" spans="1:18">
      <c r="A1475" s="426">
        <v>2200504</v>
      </c>
      <c r="B1475" s="427"/>
      <c r="C1475" s="427"/>
      <c r="D1475" s="427" t="s">
        <v>190</v>
      </c>
      <c r="E1475" s="429" t="s">
        <v>1415</v>
      </c>
      <c r="F1475" s="460">
        <f t="shared" si="140"/>
        <v>0</v>
      </c>
      <c r="G1475" s="430">
        <f t="shared" si="141"/>
        <v>0</v>
      </c>
      <c r="H1475" s="460">
        <v>0</v>
      </c>
      <c r="I1475" s="460">
        <v>0</v>
      </c>
      <c r="J1475" s="460">
        <v>0</v>
      </c>
      <c r="K1475" s="460">
        <v>0</v>
      </c>
      <c r="L1475" s="460">
        <v>0</v>
      </c>
      <c r="M1475" s="445">
        <f t="shared" si="138"/>
        <v>0</v>
      </c>
      <c r="N1475" s="460">
        <v>103</v>
      </c>
      <c r="O1475" s="445">
        <f t="shared" si="142"/>
        <v>0</v>
      </c>
      <c r="P1475" s="444">
        <f t="shared" si="143"/>
        <v>-103</v>
      </c>
      <c r="Q1475" s="463"/>
      <c r="R1475" s="453">
        <f t="shared" si="139"/>
        <v>0</v>
      </c>
    </row>
    <row r="1476" ht="30" hidden="1" customHeight="1" spans="1:18">
      <c r="A1476" s="426">
        <v>2200506</v>
      </c>
      <c r="B1476" s="427"/>
      <c r="C1476" s="427"/>
      <c r="D1476" s="427" t="s">
        <v>194</v>
      </c>
      <c r="E1476" s="429" t="s">
        <v>1416</v>
      </c>
      <c r="F1476" s="460">
        <f t="shared" si="140"/>
        <v>0</v>
      </c>
      <c r="G1476" s="430">
        <f t="shared" si="141"/>
        <v>0</v>
      </c>
      <c r="H1476" s="460">
        <v>0</v>
      </c>
      <c r="I1476" s="460">
        <v>0</v>
      </c>
      <c r="J1476" s="460">
        <v>0</v>
      </c>
      <c r="K1476" s="460">
        <v>0</v>
      </c>
      <c r="L1476" s="460">
        <v>0</v>
      </c>
      <c r="M1476" s="445">
        <f t="shared" si="138"/>
        <v>0</v>
      </c>
      <c r="N1476" s="460">
        <v>0</v>
      </c>
      <c r="O1476" s="445">
        <f t="shared" si="142"/>
        <v>0</v>
      </c>
      <c r="P1476" s="444">
        <f t="shared" si="143"/>
        <v>0</v>
      </c>
      <c r="Q1476" s="463"/>
      <c r="R1476" s="453">
        <f t="shared" si="139"/>
        <v>0</v>
      </c>
    </row>
    <row r="1477" ht="30" hidden="1" customHeight="1" spans="1:18">
      <c r="A1477" s="426">
        <v>2200507</v>
      </c>
      <c r="B1477" s="427"/>
      <c r="C1477" s="427"/>
      <c r="D1477" s="427" t="s">
        <v>196</v>
      </c>
      <c r="E1477" s="429" t="s">
        <v>1417</v>
      </c>
      <c r="F1477" s="460">
        <f t="shared" si="140"/>
        <v>0</v>
      </c>
      <c r="G1477" s="430">
        <f t="shared" si="141"/>
        <v>0</v>
      </c>
      <c r="H1477" s="460">
        <v>0</v>
      </c>
      <c r="I1477" s="460">
        <v>0</v>
      </c>
      <c r="J1477" s="460">
        <v>0</v>
      </c>
      <c r="K1477" s="460">
        <v>0</v>
      </c>
      <c r="L1477" s="460">
        <v>0</v>
      </c>
      <c r="M1477" s="445">
        <f t="shared" si="138"/>
        <v>0</v>
      </c>
      <c r="N1477" s="460">
        <v>0</v>
      </c>
      <c r="O1477" s="445">
        <f t="shared" si="142"/>
        <v>0</v>
      </c>
      <c r="P1477" s="444">
        <f t="shared" si="143"/>
        <v>0</v>
      </c>
      <c r="Q1477" s="463"/>
      <c r="R1477" s="453">
        <f t="shared" si="139"/>
        <v>0</v>
      </c>
    </row>
    <row r="1478" ht="30" customHeight="1" spans="1:18">
      <c r="A1478" s="426">
        <v>2200508</v>
      </c>
      <c r="B1478" s="427"/>
      <c r="C1478" s="427"/>
      <c r="D1478" s="427" t="s">
        <v>198</v>
      </c>
      <c r="E1478" s="429" t="s">
        <v>1418</v>
      </c>
      <c r="F1478" s="460">
        <f t="shared" si="140"/>
        <v>60</v>
      </c>
      <c r="G1478" s="430">
        <f t="shared" si="141"/>
        <v>60</v>
      </c>
      <c r="H1478" s="460">
        <v>60</v>
      </c>
      <c r="I1478" s="460">
        <v>0</v>
      </c>
      <c r="J1478" s="460">
        <v>0</v>
      </c>
      <c r="K1478" s="460">
        <v>0</v>
      </c>
      <c r="L1478" s="460">
        <v>60</v>
      </c>
      <c r="M1478" s="445">
        <f t="shared" si="138"/>
        <v>1</v>
      </c>
      <c r="N1478" s="460">
        <v>60</v>
      </c>
      <c r="O1478" s="445">
        <f t="shared" si="142"/>
        <v>1</v>
      </c>
      <c r="P1478" s="444">
        <f t="shared" si="143"/>
        <v>0</v>
      </c>
      <c r="Q1478" s="463"/>
      <c r="R1478" s="453">
        <f t="shared" si="139"/>
        <v>302</v>
      </c>
    </row>
    <row r="1479" ht="30" customHeight="1" spans="1:18">
      <c r="A1479" s="426">
        <v>2200509</v>
      </c>
      <c r="B1479" s="427"/>
      <c r="C1479" s="427"/>
      <c r="D1479" s="427" t="s">
        <v>200</v>
      </c>
      <c r="E1479" s="429" t="s">
        <v>1419</v>
      </c>
      <c r="F1479" s="460">
        <f t="shared" si="140"/>
        <v>1775</v>
      </c>
      <c r="G1479" s="430">
        <f t="shared" si="141"/>
        <v>1775</v>
      </c>
      <c r="H1479" s="460">
        <v>1775</v>
      </c>
      <c r="I1479" s="460">
        <v>0</v>
      </c>
      <c r="J1479" s="460">
        <v>0</v>
      </c>
      <c r="K1479" s="460">
        <v>0</v>
      </c>
      <c r="L1479" s="460">
        <v>2450</v>
      </c>
      <c r="M1479" s="445">
        <f t="shared" ref="M1479:M1542" si="144">IF(F1479=0,0,L1479/F1479)</f>
        <v>1.38028169014085</v>
      </c>
      <c r="N1479" s="460">
        <v>1630</v>
      </c>
      <c r="O1479" s="445">
        <f t="shared" si="142"/>
        <v>1.50306748466258</v>
      </c>
      <c r="P1479" s="444">
        <f t="shared" si="143"/>
        <v>820</v>
      </c>
      <c r="Q1479" s="463"/>
      <c r="R1479" s="453">
        <f t="shared" si="139"/>
        <v>10227.8833491748</v>
      </c>
    </row>
    <row r="1480" ht="30" hidden="1" customHeight="1" spans="1:18">
      <c r="A1480" s="426">
        <v>2200510</v>
      </c>
      <c r="B1480" s="427"/>
      <c r="C1480" s="427"/>
      <c r="D1480" s="427" t="s">
        <v>260</v>
      </c>
      <c r="E1480" s="429" t="s">
        <v>1420</v>
      </c>
      <c r="F1480" s="460">
        <f t="shared" si="140"/>
        <v>0</v>
      </c>
      <c r="G1480" s="430">
        <f t="shared" si="141"/>
        <v>0</v>
      </c>
      <c r="H1480" s="460">
        <v>0</v>
      </c>
      <c r="I1480" s="460">
        <v>0</v>
      </c>
      <c r="J1480" s="460">
        <v>0</v>
      </c>
      <c r="K1480" s="460">
        <v>0</v>
      </c>
      <c r="L1480" s="460">
        <v>0</v>
      </c>
      <c r="M1480" s="445">
        <f t="shared" si="144"/>
        <v>0</v>
      </c>
      <c r="N1480" s="460">
        <v>0</v>
      </c>
      <c r="O1480" s="445">
        <f t="shared" si="142"/>
        <v>0</v>
      </c>
      <c r="P1480" s="444">
        <f t="shared" si="143"/>
        <v>0</v>
      </c>
      <c r="Q1480" s="463"/>
      <c r="R1480" s="453">
        <f t="shared" ref="R1480:R1543" si="145">F1480+G1480+H1480+L1480+M1480+N1480+O1480+P1480</f>
        <v>0</v>
      </c>
    </row>
    <row r="1481" ht="30" hidden="1" customHeight="1" spans="1:18">
      <c r="A1481" s="426">
        <v>2200511</v>
      </c>
      <c r="B1481" s="427"/>
      <c r="C1481" s="427"/>
      <c r="D1481" s="427" t="s">
        <v>269</v>
      </c>
      <c r="E1481" s="429" t="s">
        <v>1421</v>
      </c>
      <c r="F1481" s="460">
        <f t="shared" ref="F1481:F1544" si="146">G1481+K1481</f>
        <v>0</v>
      </c>
      <c r="G1481" s="430">
        <f t="shared" ref="G1481:G1544" si="147">H1481+I1481+J1481</f>
        <v>0</v>
      </c>
      <c r="H1481" s="460">
        <v>0</v>
      </c>
      <c r="I1481" s="460">
        <v>0</v>
      </c>
      <c r="J1481" s="460">
        <v>0</v>
      </c>
      <c r="K1481" s="460">
        <v>0</v>
      </c>
      <c r="L1481" s="460">
        <v>0</v>
      </c>
      <c r="M1481" s="445">
        <f t="shared" si="144"/>
        <v>0</v>
      </c>
      <c r="N1481" s="460">
        <v>0</v>
      </c>
      <c r="O1481" s="445">
        <f t="shared" si="142"/>
        <v>0</v>
      </c>
      <c r="P1481" s="444">
        <f t="shared" si="143"/>
        <v>0</v>
      </c>
      <c r="Q1481" s="463"/>
      <c r="R1481" s="453">
        <f t="shared" si="145"/>
        <v>0</v>
      </c>
    </row>
    <row r="1482" ht="30" hidden="1" customHeight="1" spans="1:18">
      <c r="A1482" s="426">
        <v>2200512</v>
      </c>
      <c r="B1482" s="427"/>
      <c r="C1482" s="427"/>
      <c r="D1482" s="427" t="s">
        <v>271</v>
      </c>
      <c r="E1482" s="429" t="s">
        <v>1422</v>
      </c>
      <c r="F1482" s="460">
        <f t="shared" si="146"/>
        <v>0</v>
      </c>
      <c r="G1482" s="430">
        <f t="shared" si="147"/>
        <v>0</v>
      </c>
      <c r="H1482" s="460">
        <v>0</v>
      </c>
      <c r="I1482" s="460">
        <v>0</v>
      </c>
      <c r="J1482" s="460">
        <v>0</v>
      </c>
      <c r="K1482" s="460">
        <v>0</v>
      </c>
      <c r="L1482" s="460">
        <v>0</v>
      </c>
      <c r="M1482" s="445">
        <f t="shared" si="144"/>
        <v>0</v>
      </c>
      <c r="N1482" s="460">
        <v>0</v>
      </c>
      <c r="O1482" s="445">
        <f t="shared" si="142"/>
        <v>0</v>
      </c>
      <c r="P1482" s="444">
        <f t="shared" si="143"/>
        <v>0</v>
      </c>
      <c r="Q1482" s="463"/>
      <c r="R1482" s="453">
        <f t="shared" si="145"/>
        <v>0</v>
      </c>
    </row>
    <row r="1483" ht="30" hidden="1" customHeight="1" spans="1:18">
      <c r="A1483" s="426">
        <v>2200513</v>
      </c>
      <c r="B1483" s="427"/>
      <c r="C1483" s="427"/>
      <c r="D1483" s="427" t="s">
        <v>279</v>
      </c>
      <c r="E1483" s="429" t="s">
        <v>1423</v>
      </c>
      <c r="F1483" s="460">
        <f t="shared" si="146"/>
        <v>0</v>
      </c>
      <c r="G1483" s="430">
        <f t="shared" si="147"/>
        <v>0</v>
      </c>
      <c r="H1483" s="460">
        <v>0</v>
      </c>
      <c r="I1483" s="460">
        <v>0</v>
      </c>
      <c r="J1483" s="460">
        <v>0</v>
      </c>
      <c r="K1483" s="460">
        <v>0</v>
      </c>
      <c r="L1483" s="460">
        <v>0</v>
      </c>
      <c r="M1483" s="445">
        <f t="shared" si="144"/>
        <v>0</v>
      </c>
      <c r="N1483" s="460">
        <v>0</v>
      </c>
      <c r="O1483" s="445">
        <f t="shared" si="142"/>
        <v>0</v>
      </c>
      <c r="P1483" s="444">
        <f t="shared" si="143"/>
        <v>0</v>
      </c>
      <c r="Q1483" s="463"/>
      <c r="R1483" s="453">
        <f t="shared" si="145"/>
        <v>0</v>
      </c>
    </row>
    <row r="1484" ht="30" hidden="1" customHeight="1" spans="1:18">
      <c r="A1484" s="426">
        <v>2200514</v>
      </c>
      <c r="B1484" s="427"/>
      <c r="C1484" s="427"/>
      <c r="D1484" s="427" t="s">
        <v>287</v>
      </c>
      <c r="E1484" s="429" t="s">
        <v>1424</v>
      </c>
      <c r="F1484" s="460">
        <f t="shared" si="146"/>
        <v>0</v>
      </c>
      <c r="G1484" s="430">
        <f t="shared" si="147"/>
        <v>0</v>
      </c>
      <c r="H1484" s="460">
        <v>0</v>
      </c>
      <c r="I1484" s="460">
        <v>0</v>
      </c>
      <c r="J1484" s="460">
        <v>0</v>
      </c>
      <c r="K1484" s="460">
        <v>0</v>
      </c>
      <c r="L1484" s="460">
        <v>0</v>
      </c>
      <c r="M1484" s="445">
        <f t="shared" si="144"/>
        <v>0</v>
      </c>
      <c r="N1484" s="460">
        <v>0</v>
      </c>
      <c r="O1484" s="445">
        <f t="shared" si="142"/>
        <v>0</v>
      </c>
      <c r="P1484" s="444">
        <f t="shared" si="143"/>
        <v>0</v>
      </c>
      <c r="Q1484" s="463"/>
      <c r="R1484" s="453">
        <f t="shared" si="145"/>
        <v>0</v>
      </c>
    </row>
    <row r="1485" ht="30" customHeight="1" spans="1:18">
      <c r="A1485" s="426">
        <v>2200599</v>
      </c>
      <c r="B1485" s="427"/>
      <c r="C1485" s="427"/>
      <c r="D1485" s="427" t="s">
        <v>204</v>
      </c>
      <c r="E1485" s="429" t="s">
        <v>1425</v>
      </c>
      <c r="F1485" s="460">
        <f t="shared" si="146"/>
        <v>3274.25</v>
      </c>
      <c r="G1485" s="430">
        <f t="shared" si="147"/>
        <v>3274.25</v>
      </c>
      <c r="H1485" s="460">
        <v>3274.25</v>
      </c>
      <c r="I1485" s="460">
        <v>0</v>
      </c>
      <c r="J1485" s="460">
        <v>0</v>
      </c>
      <c r="K1485" s="460">
        <v>0</v>
      </c>
      <c r="L1485" s="460">
        <v>1791</v>
      </c>
      <c r="M1485" s="445">
        <f t="shared" si="144"/>
        <v>0.546995495151561</v>
      </c>
      <c r="N1485" s="460">
        <f>423+143</f>
        <v>566</v>
      </c>
      <c r="O1485" s="445">
        <f t="shared" si="142"/>
        <v>3.1643109540636</v>
      </c>
      <c r="P1485" s="444">
        <f t="shared" si="143"/>
        <v>1225</v>
      </c>
      <c r="Q1485" s="463"/>
      <c r="R1485" s="453">
        <f t="shared" si="145"/>
        <v>13408.4613064492</v>
      </c>
    </row>
    <row r="1486" ht="30" customHeight="1" spans="1:18">
      <c r="A1486" s="426">
        <v>22099</v>
      </c>
      <c r="B1486" s="427" t="s">
        <v>121</v>
      </c>
      <c r="C1486" s="427" t="s">
        <v>204</v>
      </c>
      <c r="D1486" s="428"/>
      <c r="E1486" s="429" t="s">
        <v>1426</v>
      </c>
      <c r="F1486" s="460">
        <f t="shared" si="146"/>
        <v>1200</v>
      </c>
      <c r="G1486" s="430">
        <f t="shared" si="147"/>
        <v>1200</v>
      </c>
      <c r="H1486" s="460">
        <v>1200</v>
      </c>
      <c r="I1486" s="460">
        <v>0</v>
      </c>
      <c r="J1486" s="460">
        <v>0</v>
      </c>
      <c r="K1486" s="460">
        <v>0</v>
      </c>
      <c r="L1486" s="460">
        <v>30</v>
      </c>
      <c r="M1486" s="445">
        <f t="shared" si="144"/>
        <v>0.025</v>
      </c>
      <c r="N1486" s="460">
        <v>600</v>
      </c>
      <c r="O1486" s="445">
        <f t="shared" si="142"/>
        <v>0.05</v>
      </c>
      <c r="P1486" s="444">
        <f t="shared" si="143"/>
        <v>-570</v>
      </c>
      <c r="Q1486" s="463"/>
      <c r="R1486" s="453">
        <f t="shared" si="145"/>
        <v>3660.075</v>
      </c>
    </row>
    <row r="1487" ht="30" customHeight="1" spans="1:18">
      <c r="A1487" s="426">
        <v>2209901</v>
      </c>
      <c r="B1487" s="427"/>
      <c r="C1487" s="427"/>
      <c r="D1487" s="427" t="s">
        <v>183</v>
      </c>
      <c r="E1487" s="466" t="s">
        <v>1427</v>
      </c>
      <c r="F1487" s="460">
        <f t="shared" si="146"/>
        <v>1200</v>
      </c>
      <c r="G1487" s="430">
        <f t="shared" si="147"/>
        <v>1200</v>
      </c>
      <c r="H1487" s="460">
        <v>1200</v>
      </c>
      <c r="I1487" s="460">
        <v>0</v>
      </c>
      <c r="J1487" s="460">
        <v>0</v>
      </c>
      <c r="K1487" s="460">
        <v>0</v>
      </c>
      <c r="L1487" s="460">
        <v>30</v>
      </c>
      <c r="M1487" s="445">
        <f t="shared" si="144"/>
        <v>0.025</v>
      </c>
      <c r="N1487" s="460">
        <v>600</v>
      </c>
      <c r="O1487" s="445">
        <f t="shared" si="142"/>
        <v>0.05</v>
      </c>
      <c r="P1487" s="444">
        <f t="shared" si="143"/>
        <v>-570</v>
      </c>
      <c r="Q1487" s="463"/>
      <c r="R1487" s="453">
        <f t="shared" si="145"/>
        <v>3660.075</v>
      </c>
    </row>
    <row r="1488" ht="30" customHeight="1" spans="1:18">
      <c r="A1488" s="426">
        <v>221</v>
      </c>
      <c r="B1488" s="427" t="s">
        <v>124</v>
      </c>
      <c r="C1488" s="428"/>
      <c r="D1488" s="428"/>
      <c r="E1488" s="429" t="s">
        <v>1428</v>
      </c>
      <c r="F1488" s="460">
        <f t="shared" si="146"/>
        <v>218849.56</v>
      </c>
      <c r="G1488" s="430">
        <f t="shared" si="147"/>
        <v>179697.84</v>
      </c>
      <c r="H1488" s="460">
        <v>179092.12</v>
      </c>
      <c r="I1488" s="460">
        <v>0</v>
      </c>
      <c r="J1488" s="460">
        <v>605.72</v>
      </c>
      <c r="K1488" s="460">
        <v>39151.72</v>
      </c>
      <c r="L1488" s="460">
        <v>5521</v>
      </c>
      <c r="M1488" s="445">
        <f t="shared" si="144"/>
        <v>0.0252273753714652</v>
      </c>
      <c r="N1488" s="460">
        <f>426043+100</f>
        <v>426143</v>
      </c>
      <c r="O1488" s="445">
        <f t="shared" si="142"/>
        <v>0.0129557449025327</v>
      </c>
      <c r="P1488" s="444">
        <f t="shared" si="143"/>
        <v>-420622</v>
      </c>
      <c r="Q1488" s="463"/>
      <c r="R1488" s="453">
        <f t="shared" si="145"/>
        <v>588681.55818312</v>
      </c>
    </row>
    <row r="1489" ht="48" customHeight="1" spans="1:18">
      <c r="A1489" s="426">
        <v>22101</v>
      </c>
      <c r="B1489" s="427" t="s">
        <v>124</v>
      </c>
      <c r="C1489" s="427" t="s">
        <v>183</v>
      </c>
      <c r="D1489" s="428"/>
      <c r="E1489" s="429" t="s">
        <v>1429</v>
      </c>
      <c r="F1489" s="460">
        <f t="shared" si="146"/>
        <v>142566.62</v>
      </c>
      <c r="G1489" s="430">
        <f t="shared" si="147"/>
        <v>103414.9</v>
      </c>
      <c r="H1489" s="460">
        <v>103414.9</v>
      </c>
      <c r="I1489" s="460">
        <v>0</v>
      </c>
      <c r="J1489" s="460">
        <v>0</v>
      </c>
      <c r="K1489" s="460">
        <v>39151.72</v>
      </c>
      <c r="L1489" s="460">
        <v>453</v>
      </c>
      <c r="M1489" s="445">
        <f t="shared" si="144"/>
        <v>0.00317746187712103</v>
      </c>
      <c r="N1489" s="460">
        <v>426043</v>
      </c>
      <c r="O1489" s="445">
        <f t="shared" si="142"/>
        <v>0.00106327295601618</v>
      </c>
      <c r="P1489" s="444">
        <f t="shared" ref="P1489:P1552" si="148">L1489-N1489</f>
        <v>-425590</v>
      </c>
      <c r="Q1489" s="464" t="s">
        <v>1430</v>
      </c>
      <c r="R1489" s="453">
        <f t="shared" si="145"/>
        <v>350302.424240735</v>
      </c>
    </row>
    <row r="1490" ht="30" hidden="1" customHeight="1" spans="1:18">
      <c r="A1490" s="426">
        <v>2210101</v>
      </c>
      <c r="B1490" s="427"/>
      <c r="C1490" s="427"/>
      <c r="D1490" s="427" t="s">
        <v>183</v>
      </c>
      <c r="E1490" s="429" t="s">
        <v>1431</v>
      </c>
      <c r="F1490" s="460">
        <f t="shared" si="146"/>
        <v>0</v>
      </c>
      <c r="G1490" s="430">
        <f t="shared" si="147"/>
        <v>0</v>
      </c>
      <c r="H1490" s="460">
        <v>0</v>
      </c>
      <c r="I1490" s="460">
        <v>0</v>
      </c>
      <c r="J1490" s="460">
        <v>0</v>
      </c>
      <c r="K1490" s="460">
        <v>0</v>
      </c>
      <c r="L1490" s="460">
        <v>0</v>
      </c>
      <c r="M1490" s="445">
        <f t="shared" si="144"/>
        <v>0</v>
      </c>
      <c r="N1490" s="460">
        <v>0</v>
      </c>
      <c r="O1490" s="445">
        <f t="shared" ref="O1490:O1491" si="149">IF(N1490=0,0,L1490/N1490)</f>
        <v>0</v>
      </c>
      <c r="P1490" s="444">
        <f t="shared" si="148"/>
        <v>0</v>
      </c>
      <c r="Q1490" s="463"/>
      <c r="R1490" s="453">
        <f t="shared" si="145"/>
        <v>0</v>
      </c>
    </row>
    <row r="1491" ht="30" hidden="1" customHeight="1" spans="1:18">
      <c r="A1491" s="426">
        <v>2210102</v>
      </c>
      <c r="B1491" s="427"/>
      <c r="C1491" s="427"/>
      <c r="D1491" s="427" t="s">
        <v>186</v>
      </c>
      <c r="E1491" s="429" t="s">
        <v>1432</v>
      </c>
      <c r="F1491" s="460">
        <f t="shared" si="146"/>
        <v>0</v>
      </c>
      <c r="G1491" s="430">
        <f t="shared" si="147"/>
        <v>0</v>
      </c>
      <c r="H1491" s="460">
        <v>0</v>
      </c>
      <c r="I1491" s="460">
        <v>0</v>
      </c>
      <c r="J1491" s="460">
        <v>0</v>
      </c>
      <c r="K1491" s="460">
        <v>0</v>
      </c>
      <c r="L1491" s="460">
        <v>0</v>
      </c>
      <c r="M1491" s="445">
        <f t="shared" si="144"/>
        <v>0</v>
      </c>
      <c r="N1491" s="460">
        <v>0</v>
      </c>
      <c r="O1491" s="445">
        <f t="shared" si="149"/>
        <v>0</v>
      </c>
      <c r="P1491" s="444">
        <f t="shared" si="148"/>
        <v>0</v>
      </c>
      <c r="Q1491" s="463"/>
      <c r="R1491" s="453">
        <f t="shared" si="145"/>
        <v>0</v>
      </c>
    </row>
    <row r="1492" ht="30" customHeight="1" spans="1:18">
      <c r="A1492" s="426">
        <v>2210103</v>
      </c>
      <c r="B1492" s="427"/>
      <c r="C1492" s="427"/>
      <c r="D1492" s="427" t="s">
        <v>188</v>
      </c>
      <c r="E1492" s="429" t="s">
        <v>1433</v>
      </c>
      <c r="F1492" s="460">
        <f t="shared" si="146"/>
        <v>0</v>
      </c>
      <c r="G1492" s="430">
        <f t="shared" si="147"/>
        <v>0</v>
      </c>
      <c r="H1492" s="460">
        <v>0</v>
      </c>
      <c r="I1492" s="460">
        <v>0</v>
      </c>
      <c r="J1492" s="460">
        <v>0</v>
      </c>
      <c r="K1492" s="460">
        <v>0</v>
      </c>
      <c r="L1492" s="460">
        <v>203</v>
      </c>
      <c r="M1492" s="445">
        <f t="shared" si="144"/>
        <v>0</v>
      </c>
      <c r="N1492" s="460">
        <v>407795</v>
      </c>
      <c r="O1492" s="445">
        <f t="shared" ref="O1492:O1552" si="150">IF(N1492=0,0,L1492/N1492)</f>
        <v>0.000497799139273409</v>
      </c>
      <c r="P1492" s="444">
        <f t="shared" si="148"/>
        <v>-407592</v>
      </c>
      <c r="Q1492" s="463"/>
      <c r="R1492" s="453">
        <f t="shared" si="145"/>
        <v>406.000497799134</v>
      </c>
    </row>
    <row r="1493" ht="30" hidden="1" customHeight="1" spans="1:18">
      <c r="A1493" s="426">
        <v>2210104</v>
      </c>
      <c r="B1493" s="427"/>
      <c r="C1493" s="427"/>
      <c r="D1493" s="427" t="s">
        <v>190</v>
      </c>
      <c r="E1493" s="429" t="s">
        <v>1434</v>
      </c>
      <c r="F1493" s="460">
        <f t="shared" si="146"/>
        <v>0</v>
      </c>
      <c r="G1493" s="430">
        <f t="shared" si="147"/>
        <v>0</v>
      </c>
      <c r="H1493" s="460">
        <v>0</v>
      </c>
      <c r="I1493" s="460">
        <v>0</v>
      </c>
      <c r="J1493" s="460">
        <v>0</v>
      </c>
      <c r="K1493" s="460">
        <v>0</v>
      </c>
      <c r="L1493" s="460">
        <v>0</v>
      </c>
      <c r="M1493" s="445">
        <f t="shared" si="144"/>
        <v>0</v>
      </c>
      <c r="N1493" s="460">
        <v>0</v>
      </c>
      <c r="O1493" s="445">
        <f t="shared" si="150"/>
        <v>0</v>
      </c>
      <c r="P1493" s="444">
        <f t="shared" si="148"/>
        <v>0</v>
      </c>
      <c r="Q1493" s="463"/>
      <c r="R1493" s="453">
        <f t="shared" si="145"/>
        <v>0</v>
      </c>
    </row>
    <row r="1494" ht="30" customHeight="1" spans="1:18">
      <c r="A1494" s="426">
        <v>2210105</v>
      </c>
      <c r="B1494" s="427"/>
      <c r="C1494" s="427"/>
      <c r="D1494" s="427" t="s">
        <v>192</v>
      </c>
      <c r="E1494" s="429" t="s">
        <v>1435</v>
      </c>
      <c r="F1494" s="460">
        <f t="shared" si="146"/>
        <v>87500</v>
      </c>
      <c r="G1494" s="430">
        <f t="shared" si="147"/>
        <v>87500</v>
      </c>
      <c r="H1494" s="460">
        <v>87500</v>
      </c>
      <c r="I1494" s="460">
        <v>0</v>
      </c>
      <c r="J1494" s="460">
        <v>0</v>
      </c>
      <c r="K1494" s="460">
        <v>0</v>
      </c>
      <c r="L1494" s="460">
        <v>0</v>
      </c>
      <c r="M1494" s="445">
        <f t="shared" si="144"/>
        <v>0</v>
      </c>
      <c r="N1494" s="460">
        <v>0</v>
      </c>
      <c r="O1494" s="445">
        <f t="shared" si="150"/>
        <v>0</v>
      </c>
      <c r="P1494" s="444">
        <f t="shared" si="148"/>
        <v>0</v>
      </c>
      <c r="Q1494" s="463"/>
      <c r="R1494" s="453">
        <f t="shared" si="145"/>
        <v>262500</v>
      </c>
    </row>
    <row r="1495" ht="30" customHeight="1" spans="1:18">
      <c r="A1495" s="426">
        <v>2210106</v>
      </c>
      <c r="B1495" s="427"/>
      <c r="C1495" s="427"/>
      <c r="D1495" s="427" t="s">
        <v>194</v>
      </c>
      <c r="E1495" s="429" t="s">
        <v>1436</v>
      </c>
      <c r="F1495" s="460">
        <f t="shared" si="146"/>
        <v>6795.62</v>
      </c>
      <c r="G1495" s="430">
        <f t="shared" si="147"/>
        <v>5625.9</v>
      </c>
      <c r="H1495" s="460">
        <v>5625.9</v>
      </c>
      <c r="I1495" s="460">
        <v>0</v>
      </c>
      <c r="J1495" s="460">
        <v>0</v>
      </c>
      <c r="K1495" s="460">
        <v>1169.72</v>
      </c>
      <c r="L1495" s="460">
        <v>0</v>
      </c>
      <c r="M1495" s="445">
        <f t="shared" si="144"/>
        <v>0</v>
      </c>
      <c r="N1495" s="460">
        <v>0</v>
      </c>
      <c r="O1495" s="445">
        <f t="shared" si="150"/>
        <v>0</v>
      </c>
      <c r="P1495" s="444">
        <f t="shared" si="148"/>
        <v>0</v>
      </c>
      <c r="Q1495" s="463"/>
      <c r="R1495" s="453">
        <f t="shared" si="145"/>
        <v>18047.42</v>
      </c>
    </row>
    <row r="1496" ht="30" hidden="1" customHeight="1" spans="1:18">
      <c r="A1496" s="426">
        <v>2210107</v>
      </c>
      <c r="B1496" s="427"/>
      <c r="C1496" s="427"/>
      <c r="D1496" s="427" t="s">
        <v>196</v>
      </c>
      <c r="E1496" s="429" t="s">
        <v>961</v>
      </c>
      <c r="F1496" s="460">
        <f t="shared" si="146"/>
        <v>0</v>
      </c>
      <c r="G1496" s="430">
        <f t="shared" si="147"/>
        <v>0</v>
      </c>
      <c r="H1496" s="460">
        <v>0</v>
      </c>
      <c r="I1496" s="460">
        <v>0</v>
      </c>
      <c r="J1496" s="460">
        <v>0</v>
      </c>
      <c r="K1496" s="460">
        <v>0</v>
      </c>
      <c r="L1496" s="460">
        <v>0</v>
      </c>
      <c r="M1496" s="445">
        <f t="shared" si="144"/>
        <v>0</v>
      </c>
      <c r="N1496" s="460">
        <v>0</v>
      </c>
      <c r="O1496" s="445">
        <f t="shared" si="150"/>
        <v>0</v>
      </c>
      <c r="P1496" s="444">
        <f t="shared" si="148"/>
        <v>0</v>
      </c>
      <c r="Q1496" s="463"/>
      <c r="R1496" s="453">
        <f t="shared" si="145"/>
        <v>0</v>
      </c>
    </row>
    <row r="1497" ht="30" customHeight="1" spans="1:18">
      <c r="A1497" s="426">
        <v>2210199</v>
      </c>
      <c r="B1497" s="427"/>
      <c r="C1497" s="427"/>
      <c r="D1497" s="427" t="s">
        <v>204</v>
      </c>
      <c r="E1497" s="429" t="s">
        <v>1437</v>
      </c>
      <c r="F1497" s="460">
        <f t="shared" si="146"/>
        <v>48271</v>
      </c>
      <c r="G1497" s="430">
        <f t="shared" si="147"/>
        <v>10289</v>
      </c>
      <c r="H1497" s="460">
        <v>10289</v>
      </c>
      <c r="I1497" s="460">
        <v>0</v>
      </c>
      <c r="J1497" s="460">
        <v>0</v>
      </c>
      <c r="K1497" s="460">
        <v>37982</v>
      </c>
      <c r="L1497" s="460">
        <v>250</v>
      </c>
      <c r="M1497" s="445">
        <f t="shared" si="144"/>
        <v>0.00517909303722732</v>
      </c>
      <c r="N1497" s="460">
        <v>18248</v>
      </c>
      <c r="O1497" s="445">
        <f t="shared" si="150"/>
        <v>0.0137001315212626</v>
      </c>
      <c r="P1497" s="444">
        <f t="shared" si="148"/>
        <v>-17998</v>
      </c>
      <c r="Q1497" s="463"/>
      <c r="R1497" s="453">
        <f t="shared" si="145"/>
        <v>69349.0188792245</v>
      </c>
    </row>
    <row r="1498" ht="30" customHeight="1" spans="1:18">
      <c r="A1498" s="426">
        <v>22102</v>
      </c>
      <c r="B1498" s="427" t="s">
        <v>124</v>
      </c>
      <c r="C1498" s="427" t="s">
        <v>186</v>
      </c>
      <c r="D1498" s="428"/>
      <c r="E1498" s="429" t="s">
        <v>1438</v>
      </c>
      <c r="F1498" s="460">
        <f t="shared" si="146"/>
        <v>76022.9400000001</v>
      </c>
      <c r="G1498" s="430">
        <f t="shared" si="147"/>
        <v>76022.9400000001</v>
      </c>
      <c r="H1498" s="460">
        <v>75417.2200000001</v>
      </c>
      <c r="I1498" s="460">
        <v>0</v>
      </c>
      <c r="J1498" s="460">
        <v>605.72</v>
      </c>
      <c r="K1498" s="460">
        <v>0</v>
      </c>
      <c r="L1498" s="460">
        <v>4908</v>
      </c>
      <c r="M1498" s="445">
        <f t="shared" si="144"/>
        <v>0.0645594606049173</v>
      </c>
      <c r="N1498" s="460">
        <v>0</v>
      </c>
      <c r="O1498" s="445">
        <f t="shared" si="150"/>
        <v>0</v>
      </c>
      <c r="P1498" s="444">
        <f t="shared" si="148"/>
        <v>4908</v>
      </c>
      <c r="Q1498" s="463"/>
      <c r="R1498" s="453">
        <f t="shared" si="145"/>
        <v>237279.164559461</v>
      </c>
    </row>
    <row r="1499" ht="30" customHeight="1" spans="1:18">
      <c r="A1499" s="426">
        <v>2210201</v>
      </c>
      <c r="B1499" s="427"/>
      <c r="C1499" s="427"/>
      <c r="D1499" s="427" t="s">
        <v>183</v>
      </c>
      <c r="E1499" s="429" t="s">
        <v>1439</v>
      </c>
      <c r="F1499" s="460">
        <f t="shared" si="146"/>
        <v>76022.9400000001</v>
      </c>
      <c r="G1499" s="430">
        <f t="shared" si="147"/>
        <v>76022.9400000001</v>
      </c>
      <c r="H1499" s="460">
        <v>75417.2200000001</v>
      </c>
      <c r="I1499" s="460">
        <v>0</v>
      </c>
      <c r="J1499" s="460">
        <v>605.72</v>
      </c>
      <c r="K1499" s="460">
        <v>0</v>
      </c>
      <c r="L1499" s="460">
        <v>4908</v>
      </c>
      <c r="M1499" s="445">
        <f t="shared" si="144"/>
        <v>0.0645594606049173</v>
      </c>
      <c r="N1499" s="460">
        <v>0</v>
      </c>
      <c r="O1499" s="445">
        <f t="shared" si="150"/>
        <v>0</v>
      </c>
      <c r="P1499" s="444">
        <f t="shared" si="148"/>
        <v>4908</v>
      </c>
      <c r="Q1499" s="463"/>
      <c r="R1499" s="453">
        <f t="shared" si="145"/>
        <v>237279.164559461</v>
      </c>
    </row>
    <row r="1500" ht="30" hidden="1" customHeight="1" spans="1:18">
      <c r="A1500" s="426">
        <v>2210202</v>
      </c>
      <c r="B1500" s="427"/>
      <c r="C1500" s="427"/>
      <c r="D1500" s="427" t="s">
        <v>186</v>
      </c>
      <c r="E1500" s="429" t="s">
        <v>1440</v>
      </c>
      <c r="F1500" s="460">
        <f t="shared" si="146"/>
        <v>0</v>
      </c>
      <c r="G1500" s="430">
        <f t="shared" si="147"/>
        <v>0</v>
      </c>
      <c r="H1500" s="460">
        <v>0</v>
      </c>
      <c r="I1500" s="460">
        <v>0</v>
      </c>
      <c r="J1500" s="460">
        <v>0</v>
      </c>
      <c r="K1500" s="460">
        <v>0</v>
      </c>
      <c r="L1500" s="460">
        <v>0</v>
      </c>
      <c r="M1500" s="445">
        <f t="shared" si="144"/>
        <v>0</v>
      </c>
      <c r="N1500" s="460">
        <v>0</v>
      </c>
      <c r="O1500" s="445">
        <f t="shared" si="150"/>
        <v>0</v>
      </c>
      <c r="P1500" s="444">
        <f t="shared" si="148"/>
        <v>0</v>
      </c>
      <c r="Q1500" s="463"/>
      <c r="R1500" s="453">
        <f t="shared" si="145"/>
        <v>0</v>
      </c>
    </row>
    <row r="1501" ht="30" hidden="1" customHeight="1" spans="1:18">
      <c r="A1501" s="426">
        <v>2210203</v>
      </c>
      <c r="B1501" s="427"/>
      <c r="C1501" s="427"/>
      <c r="D1501" s="427" t="s">
        <v>188</v>
      </c>
      <c r="E1501" s="429" t="s">
        <v>1441</v>
      </c>
      <c r="F1501" s="460">
        <f t="shared" si="146"/>
        <v>0</v>
      </c>
      <c r="G1501" s="430">
        <f t="shared" si="147"/>
        <v>0</v>
      </c>
      <c r="H1501" s="460">
        <v>0</v>
      </c>
      <c r="I1501" s="460">
        <v>0</v>
      </c>
      <c r="J1501" s="460">
        <v>0</v>
      </c>
      <c r="K1501" s="460">
        <v>0</v>
      </c>
      <c r="L1501" s="460">
        <v>0</v>
      </c>
      <c r="M1501" s="445">
        <f t="shared" si="144"/>
        <v>0</v>
      </c>
      <c r="N1501" s="460">
        <v>0</v>
      </c>
      <c r="O1501" s="445">
        <f t="shared" si="150"/>
        <v>0</v>
      </c>
      <c r="P1501" s="444">
        <f t="shared" si="148"/>
        <v>0</v>
      </c>
      <c r="Q1501" s="463"/>
      <c r="R1501" s="453">
        <f t="shared" si="145"/>
        <v>0</v>
      </c>
    </row>
    <row r="1502" ht="30" customHeight="1" spans="1:18">
      <c r="A1502" s="426">
        <v>22103</v>
      </c>
      <c r="B1502" s="427" t="s">
        <v>124</v>
      </c>
      <c r="C1502" s="427" t="s">
        <v>188</v>
      </c>
      <c r="D1502" s="428"/>
      <c r="E1502" s="429" t="s">
        <v>1442</v>
      </c>
      <c r="F1502" s="460">
        <f t="shared" si="146"/>
        <v>260</v>
      </c>
      <c r="G1502" s="430">
        <f t="shared" si="147"/>
        <v>260</v>
      </c>
      <c r="H1502" s="460">
        <v>260</v>
      </c>
      <c r="I1502" s="460">
        <v>0</v>
      </c>
      <c r="J1502" s="460">
        <v>0</v>
      </c>
      <c r="K1502" s="460">
        <v>0</v>
      </c>
      <c r="L1502" s="460">
        <v>160</v>
      </c>
      <c r="M1502" s="445">
        <f t="shared" si="144"/>
        <v>0.615384615384615</v>
      </c>
      <c r="N1502" s="460">
        <v>100</v>
      </c>
      <c r="O1502" s="445">
        <f t="shared" si="150"/>
        <v>1.6</v>
      </c>
      <c r="P1502" s="444">
        <f t="shared" si="148"/>
        <v>60</v>
      </c>
      <c r="Q1502" s="463"/>
      <c r="R1502" s="453">
        <f t="shared" si="145"/>
        <v>1102.21538461538</v>
      </c>
    </row>
    <row r="1503" ht="30" hidden="1" customHeight="1" spans="1:18">
      <c r="A1503" s="426">
        <v>2210301</v>
      </c>
      <c r="B1503" s="427"/>
      <c r="C1503" s="427"/>
      <c r="D1503" s="427" t="s">
        <v>183</v>
      </c>
      <c r="E1503" s="429" t="s">
        <v>1443</v>
      </c>
      <c r="F1503" s="460">
        <f t="shared" si="146"/>
        <v>0</v>
      </c>
      <c r="G1503" s="430">
        <f t="shared" si="147"/>
        <v>0</v>
      </c>
      <c r="H1503" s="460">
        <v>0</v>
      </c>
      <c r="I1503" s="460">
        <v>0</v>
      </c>
      <c r="J1503" s="460">
        <v>0</v>
      </c>
      <c r="K1503" s="460">
        <v>0</v>
      </c>
      <c r="L1503" s="460">
        <v>0</v>
      </c>
      <c r="M1503" s="445">
        <f t="shared" si="144"/>
        <v>0</v>
      </c>
      <c r="N1503" s="460">
        <v>0</v>
      </c>
      <c r="O1503" s="445">
        <f t="shared" si="150"/>
        <v>0</v>
      </c>
      <c r="P1503" s="444">
        <f t="shared" si="148"/>
        <v>0</v>
      </c>
      <c r="Q1503" s="463"/>
      <c r="R1503" s="453">
        <f t="shared" si="145"/>
        <v>0</v>
      </c>
    </row>
    <row r="1504" ht="30" customHeight="1" spans="1:18">
      <c r="A1504" s="426">
        <v>2210302</v>
      </c>
      <c r="B1504" s="427"/>
      <c r="C1504" s="427"/>
      <c r="D1504" s="427" t="s">
        <v>186</v>
      </c>
      <c r="E1504" s="429" t="s">
        <v>1444</v>
      </c>
      <c r="F1504" s="460">
        <f t="shared" si="146"/>
        <v>260</v>
      </c>
      <c r="G1504" s="430">
        <f t="shared" si="147"/>
        <v>260</v>
      </c>
      <c r="H1504" s="460">
        <v>260</v>
      </c>
      <c r="I1504" s="460"/>
      <c r="J1504" s="460">
        <v>0</v>
      </c>
      <c r="K1504" s="460">
        <v>0</v>
      </c>
      <c r="L1504" s="460">
        <v>160</v>
      </c>
      <c r="M1504" s="445">
        <f t="shared" si="144"/>
        <v>0.615384615384615</v>
      </c>
      <c r="N1504" s="460">
        <v>100</v>
      </c>
      <c r="O1504" s="445">
        <f t="shared" si="150"/>
        <v>1.6</v>
      </c>
      <c r="P1504" s="444">
        <f t="shared" si="148"/>
        <v>60</v>
      </c>
      <c r="Q1504" s="463"/>
      <c r="R1504" s="453">
        <f t="shared" si="145"/>
        <v>1102.21538461538</v>
      </c>
    </row>
    <row r="1505" ht="30" hidden="1" customHeight="1" spans="1:18">
      <c r="A1505" s="426">
        <v>2210399</v>
      </c>
      <c r="B1505" s="427"/>
      <c r="C1505" s="427"/>
      <c r="D1505" s="427" t="s">
        <v>204</v>
      </c>
      <c r="E1505" s="429" t="s">
        <v>1445</v>
      </c>
      <c r="F1505" s="460">
        <f t="shared" si="146"/>
        <v>0</v>
      </c>
      <c r="G1505" s="430">
        <f t="shared" si="147"/>
        <v>0</v>
      </c>
      <c r="H1505" s="460">
        <v>0</v>
      </c>
      <c r="I1505" s="460">
        <v>0</v>
      </c>
      <c r="J1505" s="460">
        <v>0</v>
      </c>
      <c r="K1505" s="460">
        <v>0</v>
      </c>
      <c r="L1505" s="460">
        <v>0</v>
      </c>
      <c r="M1505" s="445">
        <f t="shared" si="144"/>
        <v>0</v>
      </c>
      <c r="N1505" s="460">
        <v>0</v>
      </c>
      <c r="O1505" s="445">
        <f t="shared" si="150"/>
        <v>0</v>
      </c>
      <c r="P1505" s="444">
        <f t="shared" si="148"/>
        <v>0</v>
      </c>
      <c r="Q1505" s="463"/>
      <c r="R1505" s="453">
        <f t="shared" si="145"/>
        <v>0</v>
      </c>
    </row>
    <row r="1506" ht="30" customHeight="1" spans="1:18">
      <c r="A1506" s="426">
        <v>222</v>
      </c>
      <c r="B1506" s="427" t="s">
        <v>126</v>
      </c>
      <c r="C1506" s="428"/>
      <c r="D1506" s="428"/>
      <c r="E1506" s="429" t="s">
        <v>1446</v>
      </c>
      <c r="F1506" s="460">
        <f t="shared" si="146"/>
        <v>56156.11</v>
      </c>
      <c r="G1506" s="430">
        <f t="shared" si="147"/>
        <v>56156.11</v>
      </c>
      <c r="H1506" s="460">
        <v>42978.11</v>
      </c>
      <c r="I1506" s="460">
        <v>12928</v>
      </c>
      <c r="J1506" s="460">
        <v>250</v>
      </c>
      <c r="K1506" s="460">
        <v>0</v>
      </c>
      <c r="L1506" s="460">
        <v>75227</v>
      </c>
      <c r="M1506" s="445">
        <f t="shared" si="144"/>
        <v>1.33960489784638</v>
      </c>
      <c r="N1506" s="460">
        <v>61611</v>
      </c>
      <c r="O1506" s="445">
        <f t="shared" si="150"/>
        <v>1.2209994968431</v>
      </c>
      <c r="P1506" s="444">
        <f t="shared" si="148"/>
        <v>13616</v>
      </c>
      <c r="Q1506" s="463" t="s">
        <v>1447</v>
      </c>
      <c r="R1506" s="453">
        <f t="shared" si="145"/>
        <v>305746.890604395</v>
      </c>
    </row>
    <row r="1507" ht="30" customHeight="1" spans="1:18">
      <c r="A1507" s="426">
        <v>22201</v>
      </c>
      <c r="B1507" s="427" t="s">
        <v>126</v>
      </c>
      <c r="C1507" s="427" t="s">
        <v>183</v>
      </c>
      <c r="D1507" s="428"/>
      <c r="E1507" s="429" t="s">
        <v>1448</v>
      </c>
      <c r="F1507" s="460">
        <f t="shared" si="146"/>
        <v>47780.11</v>
      </c>
      <c r="G1507" s="430">
        <f t="shared" si="147"/>
        <v>47780.11</v>
      </c>
      <c r="H1507" s="460">
        <v>36588.11</v>
      </c>
      <c r="I1507" s="460">
        <v>10942</v>
      </c>
      <c r="J1507" s="460">
        <v>250</v>
      </c>
      <c r="K1507" s="460">
        <v>0</v>
      </c>
      <c r="L1507" s="460">
        <v>44654</v>
      </c>
      <c r="M1507" s="445">
        <f t="shared" si="144"/>
        <v>0.934572984448968</v>
      </c>
      <c r="N1507" s="460">
        <v>50857</v>
      </c>
      <c r="O1507" s="445">
        <f t="shared" si="150"/>
        <v>0.878030556265607</v>
      </c>
      <c r="P1507" s="444">
        <f t="shared" si="148"/>
        <v>-6203</v>
      </c>
      <c r="Q1507" s="463"/>
      <c r="R1507" s="453">
        <f t="shared" si="145"/>
        <v>221458.142603541</v>
      </c>
    </row>
    <row r="1508" ht="30" customHeight="1" spans="1:18">
      <c r="A1508" s="426">
        <v>2220101</v>
      </c>
      <c r="B1508" s="427"/>
      <c r="C1508" s="427"/>
      <c r="D1508" s="427" t="s">
        <v>183</v>
      </c>
      <c r="E1508" s="429" t="s">
        <v>185</v>
      </c>
      <c r="F1508" s="460">
        <f t="shared" si="146"/>
        <v>2093.11</v>
      </c>
      <c r="G1508" s="430">
        <f t="shared" si="147"/>
        <v>2093.11</v>
      </c>
      <c r="H1508" s="460">
        <v>1843.11</v>
      </c>
      <c r="I1508" s="460">
        <v>0</v>
      </c>
      <c r="J1508" s="460">
        <v>250</v>
      </c>
      <c r="K1508" s="460">
        <v>0</v>
      </c>
      <c r="L1508" s="460">
        <v>1667</v>
      </c>
      <c r="M1508" s="445">
        <f t="shared" si="144"/>
        <v>0.7964225482655</v>
      </c>
      <c r="N1508" s="460">
        <v>1958</v>
      </c>
      <c r="O1508" s="445">
        <f t="shared" si="150"/>
        <v>0.851378958120531</v>
      </c>
      <c r="P1508" s="444">
        <f t="shared" si="148"/>
        <v>-291</v>
      </c>
      <c r="Q1508" s="463"/>
      <c r="R1508" s="453">
        <f t="shared" si="145"/>
        <v>9364.97780150639</v>
      </c>
    </row>
    <row r="1509" ht="30" hidden="1" customHeight="1" spans="1:18">
      <c r="A1509" s="426">
        <v>2220102</v>
      </c>
      <c r="B1509" s="427"/>
      <c r="C1509" s="427"/>
      <c r="D1509" s="427" t="s">
        <v>186</v>
      </c>
      <c r="E1509" s="429" t="s">
        <v>187</v>
      </c>
      <c r="F1509" s="460">
        <f t="shared" si="146"/>
        <v>0</v>
      </c>
      <c r="G1509" s="430">
        <f t="shared" si="147"/>
        <v>0</v>
      </c>
      <c r="H1509" s="460">
        <v>0</v>
      </c>
      <c r="I1509" s="460">
        <v>0</v>
      </c>
      <c r="J1509" s="460">
        <v>0</v>
      </c>
      <c r="K1509" s="460">
        <v>0</v>
      </c>
      <c r="L1509" s="460">
        <v>0</v>
      </c>
      <c r="M1509" s="445">
        <f t="shared" si="144"/>
        <v>0</v>
      </c>
      <c r="N1509" s="460">
        <v>0</v>
      </c>
      <c r="O1509" s="445">
        <f t="shared" si="150"/>
        <v>0</v>
      </c>
      <c r="P1509" s="444">
        <f t="shared" si="148"/>
        <v>0</v>
      </c>
      <c r="Q1509" s="463"/>
      <c r="R1509" s="453">
        <f t="shared" si="145"/>
        <v>0</v>
      </c>
    </row>
    <row r="1510" ht="30" hidden="1" customHeight="1" spans="1:18">
      <c r="A1510" s="426">
        <v>2220103</v>
      </c>
      <c r="B1510" s="427"/>
      <c r="C1510" s="427"/>
      <c r="D1510" s="427" t="s">
        <v>188</v>
      </c>
      <c r="E1510" s="429" t="s">
        <v>189</v>
      </c>
      <c r="F1510" s="460">
        <f t="shared" si="146"/>
        <v>0</v>
      </c>
      <c r="G1510" s="430">
        <f t="shared" si="147"/>
        <v>0</v>
      </c>
      <c r="H1510" s="460">
        <v>0</v>
      </c>
      <c r="I1510" s="460">
        <v>0</v>
      </c>
      <c r="J1510" s="460">
        <v>0</v>
      </c>
      <c r="K1510" s="460">
        <v>0</v>
      </c>
      <c r="L1510" s="460">
        <v>0</v>
      </c>
      <c r="M1510" s="445">
        <f t="shared" si="144"/>
        <v>0</v>
      </c>
      <c r="N1510" s="460">
        <v>0</v>
      </c>
      <c r="O1510" s="445">
        <f t="shared" si="150"/>
        <v>0</v>
      </c>
      <c r="P1510" s="444">
        <f t="shared" si="148"/>
        <v>0</v>
      </c>
      <c r="Q1510" s="463"/>
      <c r="R1510" s="453">
        <f t="shared" si="145"/>
        <v>0</v>
      </c>
    </row>
    <row r="1511" ht="30" hidden="1" customHeight="1" spans="1:18">
      <c r="A1511" s="426">
        <v>2220104</v>
      </c>
      <c r="B1511" s="427"/>
      <c r="C1511" s="427"/>
      <c r="D1511" s="427" t="s">
        <v>190</v>
      </c>
      <c r="E1511" s="429" t="s">
        <v>1449</v>
      </c>
      <c r="F1511" s="460">
        <f t="shared" si="146"/>
        <v>0</v>
      </c>
      <c r="G1511" s="430">
        <f t="shared" si="147"/>
        <v>0</v>
      </c>
      <c r="H1511" s="460">
        <v>0</v>
      </c>
      <c r="I1511" s="460">
        <v>0</v>
      </c>
      <c r="J1511" s="460">
        <v>0</v>
      </c>
      <c r="K1511" s="460">
        <v>0</v>
      </c>
      <c r="L1511" s="460">
        <v>0</v>
      </c>
      <c r="M1511" s="445">
        <f t="shared" si="144"/>
        <v>0</v>
      </c>
      <c r="N1511" s="460">
        <v>0</v>
      </c>
      <c r="O1511" s="445">
        <f t="shared" si="150"/>
        <v>0</v>
      </c>
      <c r="P1511" s="444">
        <f t="shared" si="148"/>
        <v>0</v>
      </c>
      <c r="Q1511" s="463"/>
      <c r="R1511" s="453">
        <f t="shared" si="145"/>
        <v>0</v>
      </c>
    </row>
    <row r="1512" ht="30" hidden="1" customHeight="1" spans="1:18">
      <c r="A1512" s="426">
        <v>2220105</v>
      </c>
      <c r="B1512" s="427"/>
      <c r="C1512" s="427"/>
      <c r="D1512" s="427" t="s">
        <v>192</v>
      </c>
      <c r="E1512" s="429" t="s">
        <v>1450</v>
      </c>
      <c r="F1512" s="460">
        <f t="shared" si="146"/>
        <v>0</v>
      </c>
      <c r="G1512" s="430">
        <f t="shared" si="147"/>
        <v>0</v>
      </c>
      <c r="H1512" s="460">
        <v>0</v>
      </c>
      <c r="I1512" s="460">
        <v>0</v>
      </c>
      <c r="J1512" s="460">
        <v>0</v>
      </c>
      <c r="K1512" s="460">
        <v>0</v>
      </c>
      <c r="L1512" s="460">
        <v>0</v>
      </c>
      <c r="M1512" s="445">
        <f t="shared" si="144"/>
        <v>0</v>
      </c>
      <c r="N1512" s="460">
        <v>0</v>
      </c>
      <c r="O1512" s="445">
        <f t="shared" si="150"/>
        <v>0</v>
      </c>
      <c r="P1512" s="444">
        <f t="shared" si="148"/>
        <v>0</v>
      </c>
      <c r="Q1512" s="463"/>
      <c r="R1512" s="453">
        <f t="shared" si="145"/>
        <v>0</v>
      </c>
    </row>
    <row r="1513" ht="30" hidden="1" customHeight="1" spans="1:18">
      <c r="A1513" s="426">
        <v>2220106</v>
      </c>
      <c r="B1513" s="427"/>
      <c r="C1513" s="427"/>
      <c r="D1513" s="427" t="s">
        <v>194</v>
      </c>
      <c r="E1513" s="429" t="s">
        <v>1451</v>
      </c>
      <c r="F1513" s="460">
        <f t="shared" si="146"/>
        <v>0</v>
      </c>
      <c r="G1513" s="430">
        <f t="shared" si="147"/>
        <v>0</v>
      </c>
      <c r="H1513" s="460">
        <v>0</v>
      </c>
      <c r="I1513" s="460">
        <v>0</v>
      </c>
      <c r="J1513" s="460">
        <v>0</v>
      </c>
      <c r="K1513" s="460">
        <v>0</v>
      </c>
      <c r="L1513" s="460">
        <v>0</v>
      </c>
      <c r="M1513" s="445">
        <f t="shared" si="144"/>
        <v>0</v>
      </c>
      <c r="N1513" s="460">
        <v>0</v>
      </c>
      <c r="O1513" s="445">
        <f t="shared" si="150"/>
        <v>0</v>
      </c>
      <c r="P1513" s="444">
        <f t="shared" si="148"/>
        <v>0</v>
      </c>
      <c r="Q1513" s="463"/>
      <c r="R1513" s="453">
        <f t="shared" si="145"/>
        <v>0</v>
      </c>
    </row>
    <row r="1514" ht="30" hidden="1" customHeight="1" spans="1:18">
      <c r="A1514" s="426">
        <v>2220107</v>
      </c>
      <c r="B1514" s="427"/>
      <c r="C1514" s="427"/>
      <c r="D1514" s="427" t="s">
        <v>196</v>
      </c>
      <c r="E1514" s="429" t="s">
        <v>1452</v>
      </c>
      <c r="F1514" s="460">
        <f t="shared" si="146"/>
        <v>0</v>
      </c>
      <c r="G1514" s="430">
        <f t="shared" si="147"/>
        <v>0</v>
      </c>
      <c r="H1514" s="460">
        <v>0</v>
      </c>
      <c r="I1514" s="460">
        <v>0</v>
      </c>
      <c r="J1514" s="460">
        <v>0</v>
      </c>
      <c r="K1514" s="460">
        <v>0</v>
      </c>
      <c r="L1514" s="460">
        <v>0</v>
      </c>
      <c r="M1514" s="445">
        <f t="shared" si="144"/>
        <v>0</v>
      </c>
      <c r="N1514" s="460">
        <v>0</v>
      </c>
      <c r="O1514" s="445">
        <f t="shared" si="150"/>
        <v>0</v>
      </c>
      <c r="P1514" s="444">
        <f t="shared" si="148"/>
        <v>0</v>
      </c>
      <c r="Q1514" s="463"/>
      <c r="R1514" s="453">
        <f t="shared" si="145"/>
        <v>0</v>
      </c>
    </row>
    <row r="1515" ht="30" hidden="1" customHeight="1" spans="1:18">
      <c r="A1515" s="426">
        <v>2220112</v>
      </c>
      <c r="B1515" s="427"/>
      <c r="C1515" s="427"/>
      <c r="D1515" s="427" t="s">
        <v>271</v>
      </c>
      <c r="E1515" s="429" t="s">
        <v>1453</v>
      </c>
      <c r="F1515" s="460">
        <f t="shared" si="146"/>
        <v>0</v>
      </c>
      <c r="G1515" s="430">
        <f t="shared" si="147"/>
        <v>0</v>
      </c>
      <c r="H1515" s="460">
        <v>0</v>
      </c>
      <c r="I1515" s="460">
        <v>0</v>
      </c>
      <c r="J1515" s="460">
        <v>0</v>
      </c>
      <c r="K1515" s="460">
        <v>0</v>
      </c>
      <c r="L1515" s="460">
        <v>0</v>
      </c>
      <c r="M1515" s="445">
        <f t="shared" si="144"/>
        <v>0</v>
      </c>
      <c r="N1515" s="460">
        <v>0</v>
      </c>
      <c r="O1515" s="445">
        <f t="shared" si="150"/>
        <v>0</v>
      </c>
      <c r="P1515" s="444">
        <f t="shared" si="148"/>
        <v>0</v>
      </c>
      <c r="Q1515" s="463"/>
      <c r="R1515" s="453">
        <f t="shared" si="145"/>
        <v>0</v>
      </c>
    </row>
    <row r="1516" ht="30" hidden="1" customHeight="1" spans="1:18">
      <c r="A1516" s="426">
        <v>2220113</v>
      </c>
      <c r="B1516" s="427"/>
      <c r="C1516" s="427"/>
      <c r="D1516" s="427" t="s">
        <v>279</v>
      </c>
      <c r="E1516" s="429" t="s">
        <v>1454</v>
      </c>
      <c r="F1516" s="460">
        <f t="shared" si="146"/>
        <v>0</v>
      </c>
      <c r="G1516" s="430">
        <f t="shared" si="147"/>
        <v>0</v>
      </c>
      <c r="H1516" s="460">
        <v>0</v>
      </c>
      <c r="I1516" s="460">
        <v>0</v>
      </c>
      <c r="J1516" s="460">
        <v>0</v>
      </c>
      <c r="K1516" s="460">
        <v>0</v>
      </c>
      <c r="L1516" s="460">
        <v>0</v>
      </c>
      <c r="M1516" s="445">
        <f t="shared" si="144"/>
        <v>0</v>
      </c>
      <c r="N1516" s="460">
        <v>0</v>
      </c>
      <c r="O1516" s="445">
        <f t="shared" si="150"/>
        <v>0</v>
      </c>
      <c r="P1516" s="444">
        <f t="shared" si="148"/>
        <v>0</v>
      </c>
      <c r="Q1516" s="463"/>
      <c r="R1516" s="453">
        <f t="shared" si="145"/>
        <v>0</v>
      </c>
    </row>
    <row r="1517" ht="30" hidden="1" customHeight="1" spans="1:18">
      <c r="A1517" s="426">
        <v>2220114</v>
      </c>
      <c r="B1517" s="427"/>
      <c r="C1517" s="427"/>
      <c r="D1517" s="427" t="s">
        <v>287</v>
      </c>
      <c r="E1517" s="429" t="s">
        <v>1455</v>
      </c>
      <c r="F1517" s="460">
        <f t="shared" si="146"/>
        <v>0</v>
      </c>
      <c r="G1517" s="430">
        <f t="shared" si="147"/>
        <v>0</v>
      </c>
      <c r="H1517" s="460">
        <v>0</v>
      </c>
      <c r="I1517" s="460">
        <v>0</v>
      </c>
      <c r="J1517" s="460">
        <v>0</v>
      </c>
      <c r="K1517" s="460">
        <v>0</v>
      </c>
      <c r="L1517" s="460">
        <v>0</v>
      </c>
      <c r="M1517" s="445">
        <f t="shared" si="144"/>
        <v>0</v>
      </c>
      <c r="N1517" s="460">
        <v>0</v>
      </c>
      <c r="O1517" s="445">
        <f t="shared" si="150"/>
        <v>0</v>
      </c>
      <c r="P1517" s="444">
        <f t="shared" si="148"/>
        <v>0</v>
      </c>
      <c r="Q1517" s="463"/>
      <c r="R1517" s="453">
        <f t="shared" si="145"/>
        <v>0</v>
      </c>
    </row>
    <row r="1518" ht="30" customHeight="1" spans="1:18">
      <c r="A1518" s="426">
        <v>2220115</v>
      </c>
      <c r="B1518" s="427"/>
      <c r="C1518" s="427"/>
      <c r="D1518" s="427" t="s">
        <v>296</v>
      </c>
      <c r="E1518" s="429" t="s">
        <v>1456</v>
      </c>
      <c r="F1518" s="460">
        <f t="shared" si="146"/>
        <v>42687</v>
      </c>
      <c r="G1518" s="430">
        <f t="shared" si="147"/>
        <v>42687</v>
      </c>
      <c r="H1518" s="460">
        <v>31745</v>
      </c>
      <c r="I1518" s="460">
        <v>10942</v>
      </c>
      <c r="J1518" s="460">
        <v>0</v>
      </c>
      <c r="K1518" s="460">
        <v>0</v>
      </c>
      <c r="L1518" s="460">
        <v>42687</v>
      </c>
      <c r="M1518" s="445">
        <f t="shared" si="144"/>
        <v>1</v>
      </c>
      <c r="N1518" s="460">
        <v>48086</v>
      </c>
      <c r="O1518" s="445">
        <f t="shared" si="150"/>
        <v>0.887721998086761</v>
      </c>
      <c r="P1518" s="444">
        <f t="shared" si="148"/>
        <v>-5399</v>
      </c>
      <c r="Q1518" s="463"/>
      <c r="R1518" s="453">
        <f t="shared" si="145"/>
        <v>202494.887721998</v>
      </c>
    </row>
    <row r="1519" ht="30" hidden="1" customHeight="1" spans="1:18">
      <c r="A1519" s="426">
        <v>2220118</v>
      </c>
      <c r="B1519" s="427"/>
      <c r="C1519" s="427"/>
      <c r="D1519" s="427" t="s">
        <v>438</v>
      </c>
      <c r="E1519" s="429" t="s">
        <v>1457</v>
      </c>
      <c r="F1519" s="460">
        <f t="shared" si="146"/>
        <v>0</v>
      </c>
      <c r="G1519" s="430">
        <f t="shared" si="147"/>
        <v>0</v>
      </c>
      <c r="H1519" s="460">
        <v>0</v>
      </c>
      <c r="I1519" s="460">
        <v>0</v>
      </c>
      <c r="J1519" s="460">
        <v>0</v>
      </c>
      <c r="K1519" s="460">
        <v>0</v>
      </c>
      <c r="L1519" s="460">
        <v>0</v>
      </c>
      <c r="M1519" s="445">
        <f t="shared" si="144"/>
        <v>0</v>
      </c>
      <c r="N1519" s="460">
        <v>0</v>
      </c>
      <c r="O1519" s="445">
        <f t="shared" si="150"/>
        <v>0</v>
      </c>
      <c r="P1519" s="444">
        <f t="shared" si="148"/>
        <v>0</v>
      </c>
      <c r="Q1519" s="463"/>
      <c r="R1519" s="453">
        <f t="shared" si="145"/>
        <v>0</v>
      </c>
    </row>
    <row r="1520" ht="30" hidden="1" customHeight="1" spans="1:18">
      <c r="A1520" s="426">
        <v>2220150</v>
      </c>
      <c r="B1520" s="427"/>
      <c r="C1520" s="427"/>
      <c r="D1520" s="427" t="s">
        <v>202</v>
      </c>
      <c r="E1520" s="429" t="s">
        <v>203</v>
      </c>
      <c r="F1520" s="460">
        <f t="shared" si="146"/>
        <v>0</v>
      </c>
      <c r="G1520" s="430">
        <f t="shared" si="147"/>
        <v>0</v>
      </c>
      <c r="H1520" s="460">
        <v>0</v>
      </c>
      <c r="I1520" s="460">
        <v>0</v>
      </c>
      <c r="J1520" s="460">
        <v>0</v>
      </c>
      <c r="K1520" s="460">
        <v>0</v>
      </c>
      <c r="L1520" s="460">
        <v>0</v>
      </c>
      <c r="M1520" s="445">
        <f t="shared" si="144"/>
        <v>0</v>
      </c>
      <c r="N1520" s="460">
        <v>0</v>
      </c>
      <c r="O1520" s="445">
        <f t="shared" si="150"/>
        <v>0</v>
      </c>
      <c r="P1520" s="444">
        <f t="shared" si="148"/>
        <v>0</v>
      </c>
      <c r="Q1520" s="463"/>
      <c r="R1520" s="453">
        <f t="shared" si="145"/>
        <v>0</v>
      </c>
    </row>
    <row r="1521" ht="30" customHeight="1" spans="1:18">
      <c r="A1521" s="426">
        <v>2220199</v>
      </c>
      <c r="B1521" s="427"/>
      <c r="C1521" s="427"/>
      <c r="D1521" s="427" t="s">
        <v>204</v>
      </c>
      <c r="E1521" s="429" t="s">
        <v>1458</v>
      </c>
      <c r="F1521" s="460">
        <f t="shared" si="146"/>
        <v>3000</v>
      </c>
      <c r="G1521" s="430">
        <f t="shared" si="147"/>
        <v>3000</v>
      </c>
      <c r="H1521" s="460">
        <v>3000</v>
      </c>
      <c r="I1521" s="460">
        <v>0</v>
      </c>
      <c r="J1521" s="460">
        <v>0</v>
      </c>
      <c r="K1521" s="460">
        <v>0</v>
      </c>
      <c r="L1521" s="460">
        <v>300</v>
      </c>
      <c r="M1521" s="445">
        <f t="shared" si="144"/>
        <v>0.1</v>
      </c>
      <c r="N1521" s="460">
        <v>813</v>
      </c>
      <c r="O1521" s="445">
        <f t="shared" si="150"/>
        <v>0.3690036900369</v>
      </c>
      <c r="P1521" s="444">
        <f t="shared" si="148"/>
        <v>-513</v>
      </c>
      <c r="Q1521" s="463"/>
      <c r="R1521" s="453">
        <f t="shared" si="145"/>
        <v>9600.46900369004</v>
      </c>
    </row>
    <row r="1522" ht="30" customHeight="1" spans="1:18">
      <c r="A1522" s="426">
        <v>22202</v>
      </c>
      <c r="B1522" s="427" t="s">
        <v>126</v>
      </c>
      <c r="C1522" s="427" t="s">
        <v>186</v>
      </c>
      <c r="D1522" s="428"/>
      <c r="E1522" s="429" t="s">
        <v>1459</v>
      </c>
      <c r="F1522" s="460">
        <f t="shared" si="146"/>
        <v>60</v>
      </c>
      <c r="G1522" s="430">
        <f t="shared" si="147"/>
        <v>60</v>
      </c>
      <c r="H1522" s="460">
        <v>60</v>
      </c>
      <c r="I1522" s="460">
        <v>0</v>
      </c>
      <c r="J1522" s="460">
        <v>0</v>
      </c>
      <c r="K1522" s="460">
        <v>0</v>
      </c>
      <c r="L1522" s="460">
        <v>42</v>
      </c>
      <c r="M1522" s="445">
        <f t="shared" si="144"/>
        <v>0.7</v>
      </c>
      <c r="N1522" s="460">
        <v>44</v>
      </c>
      <c r="O1522" s="445">
        <f t="shared" si="150"/>
        <v>0.954545454545455</v>
      </c>
      <c r="P1522" s="444">
        <f t="shared" si="148"/>
        <v>-2</v>
      </c>
      <c r="Q1522" s="463"/>
      <c r="R1522" s="453">
        <f t="shared" si="145"/>
        <v>265.654545454545</v>
      </c>
    </row>
    <row r="1523" ht="30" hidden="1" customHeight="1" spans="1:18">
      <c r="A1523" s="426">
        <v>2220201</v>
      </c>
      <c r="B1523" s="427"/>
      <c r="C1523" s="427"/>
      <c r="D1523" s="427" t="s">
        <v>183</v>
      </c>
      <c r="E1523" s="429" t="s">
        <v>185</v>
      </c>
      <c r="F1523" s="460">
        <f t="shared" si="146"/>
        <v>0</v>
      </c>
      <c r="G1523" s="430">
        <f t="shared" si="147"/>
        <v>0</v>
      </c>
      <c r="H1523" s="460">
        <v>0</v>
      </c>
      <c r="I1523" s="460">
        <v>0</v>
      </c>
      <c r="J1523" s="460">
        <v>0</v>
      </c>
      <c r="K1523" s="460">
        <v>0</v>
      </c>
      <c r="L1523" s="460">
        <v>0</v>
      </c>
      <c r="M1523" s="445">
        <f t="shared" si="144"/>
        <v>0</v>
      </c>
      <c r="N1523" s="460">
        <v>0</v>
      </c>
      <c r="O1523" s="445">
        <f t="shared" si="150"/>
        <v>0</v>
      </c>
      <c r="P1523" s="444">
        <f t="shared" si="148"/>
        <v>0</v>
      </c>
      <c r="Q1523" s="463"/>
      <c r="R1523" s="453">
        <f t="shared" si="145"/>
        <v>0</v>
      </c>
    </row>
    <row r="1524" ht="30" hidden="1" customHeight="1" spans="1:18">
      <c r="A1524" s="426">
        <v>2220202</v>
      </c>
      <c r="B1524" s="427"/>
      <c r="C1524" s="427"/>
      <c r="D1524" s="427" t="s">
        <v>186</v>
      </c>
      <c r="E1524" s="429" t="s">
        <v>187</v>
      </c>
      <c r="F1524" s="460">
        <f t="shared" si="146"/>
        <v>0</v>
      </c>
      <c r="G1524" s="430">
        <f t="shared" si="147"/>
        <v>0</v>
      </c>
      <c r="H1524" s="460">
        <v>0</v>
      </c>
      <c r="I1524" s="460">
        <v>0</v>
      </c>
      <c r="J1524" s="460">
        <v>0</v>
      </c>
      <c r="K1524" s="460">
        <v>0</v>
      </c>
      <c r="L1524" s="460">
        <v>0</v>
      </c>
      <c r="M1524" s="445">
        <f t="shared" si="144"/>
        <v>0</v>
      </c>
      <c r="N1524" s="460">
        <v>0</v>
      </c>
      <c r="O1524" s="445">
        <f t="shared" si="150"/>
        <v>0</v>
      </c>
      <c r="P1524" s="444">
        <f t="shared" si="148"/>
        <v>0</v>
      </c>
      <c r="Q1524" s="463"/>
      <c r="R1524" s="453">
        <f t="shared" si="145"/>
        <v>0</v>
      </c>
    </row>
    <row r="1525" ht="30" hidden="1" customHeight="1" spans="1:18">
      <c r="A1525" s="426">
        <v>2220203</v>
      </c>
      <c r="B1525" s="427"/>
      <c r="C1525" s="427"/>
      <c r="D1525" s="427" t="s">
        <v>188</v>
      </c>
      <c r="E1525" s="429" t="s">
        <v>189</v>
      </c>
      <c r="F1525" s="460">
        <f t="shared" si="146"/>
        <v>0</v>
      </c>
      <c r="G1525" s="430">
        <f t="shared" si="147"/>
        <v>0</v>
      </c>
      <c r="H1525" s="460">
        <v>0</v>
      </c>
      <c r="I1525" s="460">
        <v>0</v>
      </c>
      <c r="J1525" s="460">
        <v>0</v>
      </c>
      <c r="K1525" s="460">
        <v>0</v>
      </c>
      <c r="L1525" s="460">
        <v>0</v>
      </c>
      <c r="M1525" s="445">
        <f t="shared" si="144"/>
        <v>0</v>
      </c>
      <c r="N1525" s="460">
        <v>0</v>
      </c>
      <c r="O1525" s="445">
        <f t="shared" si="150"/>
        <v>0</v>
      </c>
      <c r="P1525" s="444">
        <f t="shared" si="148"/>
        <v>0</v>
      </c>
      <c r="Q1525" s="463"/>
      <c r="R1525" s="453">
        <f t="shared" si="145"/>
        <v>0</v>
      </c>
    </row>
    <row r="1526" ht="30" hidden="1" customHeight="1" spans="1:18">
      <c r="A1526" s="426">
        <v>2220204</v>
      </c>
      <c r="B1526" s="427"/>
      <c r="C1526" s="427"/>
      <c r="D1526" s="427" t="s">
        <v>190</v>
      </c>
      <c r="E1526" s="429" t="s">
        <v>1460</v>
      </c>
      <c r="F1526" s="460">
        <f t="shared" si="146"/>
        <v>0</v>
      </c>
      <c r="G1526" s="430">
        <f t="shared" si="147"/>
        <v>0</v>
      </c>
      <c r="H1526" s="460">
        <v>0</v>
      </c>
      <c r="I1526" s="460">
        <v>0</v>
      </c>
      <c r="J1526" s="460">
        <v>0</v>
      </c>
      <c r="K1526" s="460">
        <v>0</v>
      </c>
      <c r="L1526" s="460">
        <v>0</v>
      </c>
      <c r="M1526" s="445">
        <f t="shared" si="144"/>
        <v>0</v>
      </c>
      <c r="N1526" s="460">
        <v>0</v>
      </c>
      <c r="O1526" s="445">
        <f t="shared" si="150"/>
        <v>0</v>
      </c>
      <c r="P1526" s="444">
        <f t="shared" si="148"/>
        <v>0</v>
      </c>
      <c r="Q1526" s="463"/>
      <c r="R1526" s="453">
        <f t="shared" si="145"/>
        <v>0</v>
      </c>
    </row>
    <row r="1527" ht="30" hidden="1" customHeight="1" spans="1:18">
      <c r="A1527" s="426">
        <v>2220205</v>
      </c>
      <c r="B1527" s="427"/>
      <c r="C1527" s="427"/>
      <c r="D1527" s="427" t="s">
        <v>192</v>
      </c>
      <c r="E1527" s="429" t="s">
        <v>1461</v>
      </c>
      <c r="F1527" s="460">
        <f t="shared" si="146"/>
        <v>0</v>
      </c>
      <c r="G1527" s="430">
        <f t="shared" si="147"/>
        <v>0</v>
      </c>
      <c r="H1527" s="460">
        <v>0</v>
      </c>
      <c r="I1527" s="460">
        <v>0</v>
      </c>
      <c r="J1527" s="460">
        <v>0</v>
      </c>
      <c r="K1527" s="460">
        <v>0</v>
      </c>
      <c r="L1527" s="460">
        <v>0</v>
      </c>
      <c r="M1527" s="445">
        <f t="shared" si="144"/>
        <v>0</v>
      </c>
      <c r="N1527" s="460">
        <v>0</v>
      </c>
      <c r="O1527" s="445">
        <f t="shared" si="150"/>
        <v>0</v>
      </c>
      <c r="P1527" s="444">
        <f t="shared" si="148"/>
        <v>0</v>
      </c>
      <c r="Q1527" s="463"/>
      <c r="R1527" s="453">
        <f t="shared" si="145"/>
        <v>0</v>
      </c>
    </row>
    <row r="1528" ht="30" hidden="1" customHeight="1" spans="1:18">
      <c r="A1528" s="426">
        <v>2220206</v>
      </c>
      <c r="B1528" s="427"/>
      <c r="C1528" s="427"/>
      <c r="D1528" s="427" t="s">
        <v>194</v>
      </c>
      <c r="E1528" s="429" t="s">
        <v>1462</v>
      </c>
      <c r="F1528" s="460">
        <f t="shared" si="146"/>
        <v>0</v>
      </c>
      <c r="G1528" s="430">
        <f t="shared" si="147"/>
        <v>0</v>
      </c>
      <c r="H1528" s="460">
        <v>0</v>
      </c>
      <c r="I1528" s="460">
        <v>0</v>
      </c>
      <c r="J1528" s="460">
        <v>0</v>
      </c>
      <c r="K1528" s="460">
        <v>0</v>
      </c>
      <c r="L1528" s="460">
        <v>0</v>
      </c>
      <c r="M1528" s="445">
        <f t="shared" si="144"/>
        <v>0</v>
      </c>
      <c r="N1528" s="460">
        <v>0</v>
      </c>
      <c r="O1528" s="445">
        <f t="shared" si="150"/>
        <v>0</v>
      </c>
      <c r="P1528" s="444">
        <f t="shared" si="148"/>
        <v>0</v>
      </c>
      <c r="Q1528" s="463"/>
      <c r="R1528" s="453">
        <f t="shared" si="145"/>
        <v>0</v>
      </c>
    </row>
    <row r="1529" ht="30" hidden="1" customHeight="1" spans="1:18">
      <c r="A1529" s="426">
        <v>2220207</v>
      </c>
      <c r="B1529" s="427"/>
      <c r="C1529" s="427"/>
      <c r="D1529" s="427" t="s">
        <v>196</v>
      </c>
      <c r="E1529" s="429" t="s">
        <v>1463</v>
      </c>
      <c r="F1529" s="460">
        <f t="shared" si="146"/>
        <v>0</v>
      </c>
      <c r="G1529" s="430">
        <f t="shared" si="147"/>
        <v>0</v>
      </c>
      <c r="H1529" s="460">
        <v>0</v>
      </c>
      <c r="I1529" s="460">
        <v>0</v>
      </c>
      <c r="J1529" s="460">
        <v>0</v>
      </c>
      <c r="K1529" s="460">
        <v>0</v>
      </c>
      <c r="L1529" s="460">
        <v>0</v>
      </c>
      <c r="M1529" s="445">
        <f t="shared" si="144"/>
        <v>0</v>
      </c>
      <c r="N1529" s="460">
        <v>0</v>
      </c>
      <c r="O1529" s="445">
        <f t="shared" si="150"/>
        <v>0</v>
      </c>
      <c r="P1529" s="444">
        <f t="shared" si="148"/>
        <v>0</v>
      </c>
      <c r="Q1529" s="463"/>
      <c r="R1529" s="453">
        <f t="shared" si="145"/>
        <v>0</v>
      </c>
    </row>
    <row r="1530" ht="30" hidden="1" customHeight="1" spans="1:18">
      <c r="A1530" s="426">
        <v>2220209</v>
      </c>
      <c r="B1530" s="427"/>
      <c r="C1530" s="427"/>
      <c r="D1530" s="427" t="s">
        <v>200</v>
      </c>
      <c r="E1530" s="429" t="s">
        <v>1464</v>
      </c>
      <c r="F1530" s="460">
        <f t="shared" si="146"/>
        <v>0</v>
      </c>
      <c r="G1530" s="430">
        <f t="shared" si="147"/>
        <v>0</v>
      </c>
      <c r="H1530" s="460">
        <v>0</v>
      </c>
      <c r="I1530" s="460">
        <v>0</v>
      </c>
      <c r="J1530" s="460">
        <v>0</v>
      </c>
      <c r="K1530" s="460">
        <v>0</v>
      </c>
      <c r="L1530" s="460">
        <v>0</v>
      </c>
      <c r="M1530" s="445">
        <f t="shared" si="144"/>
        <v>0</v>
      </c>
      <c r="N1530" s="460">
        <v>0</v>
      </c>
      <c r="O1530" s="445">
        <f t="shared" si="150"/>
        <v>0</v>
      </c>
      <c r="P1530" s="444">
        <f t="shared" si="148"/>
        <v>0</v>
      </c>
      <c r="Q1530" s="463"/>
      <c r="R1530" s="453">
        <f t="shared" si="145"/>
        <v>0</v>
      </c>
    </row>
    <row r="1531" ht="30" hidden="1" customHeight="1" spans="1:18">
      <c r="A1531" s="426">
        <v>2220210</v>
      </c>
      <c r="B1531" s="427"/>
      <c r="C1531" s="427"/>
      <c r="D1531" s="427" t="s">
        <v>260</v>
      </c>
      <c r="E1531" s="429" t="s">
        <v>1465</v>
      </c>
      <c r="F1531" s="460">
        <f t="shared" si="146"/>
        <v>0</v>
      </c>
      <c r="G1531" s="430">
        <f t="shared" si="147"/>
        <v>0</v>
      </c>
      <c r="H1531" s="460">
        <v>0</v>
      </c>
      <c r="I1531" s="460">
        <v>0</v>
      </c>
      <c r="J1531" s="460">
        <v>0</v>
      </c>
      <c r="K1531" s="460">
        <v>0</v>
      </c>
      <c r="L1531" s="460">
        <v>0</v>
      </c>
      <c r="M1531" s="445">
        <f t="shared" si="144"/>
        <v>0</v>
      </c>
      <c r="N1531" s="460">
        <v>0</v>
      </c>
      <c r="O1531" s="445">
        <f t="shared" si="150"/>
        <v>0</v>
      </c>
      <c r="P1531" s="444">
        <f t="shared" si="148"/>
        <v>0</v>
      </c>
      <c r="Q1531" s="463"/>
      <c r="R1531" s="453">
        <f t="shared" si="145"/>
        <v>0</v>
      </c>
    </row>
    <row r="1532" ht="30" customHeight="1" spans="1:18">
      <c r="A1532" s="426">
        <v>2220211</v>
      </c>
      <c r="B1532" s="427"/>
      <c r="C1532" s="427"/>
      <c r="D1532" s="427" t="s">
        <v>269</v>
      </c>
      <c r="E1532" s="429" t="s">
        <v>1466</v>
      </c>
      <c r="F1532" s="460">
        <f t="shared" si="146"/>
        <v>0</v>
      </c>
      <c r="G1532" s="430">
        <f t="shared" si="147"/>
        <v>0</v>
      </c>
      <c r="H1532" s="460">
        <v>0</v>
      </c>
      <c r="I1532" s="460">
        <v>0</v>
      </c>
      <c r="J1532" s="460">
        <v>0</v>
      </c>
      <c r="K1532" s="460">
        <v>0</v>
      </c>
      <c r="L1532" s="460">
        <v>42</v>
      </c>
      <c r="M1532" s="445">
        <f t="shared" si="144"/>
        <v>0</v>
      </c>
      <c r="N1532" s="460">
        <v>43</v>
      </c>
      <c r="O1532" s="445">
        <f t="shared" si="150"/>
        <v>0.976744186046512</v>
      </c>
      <c r="P1532" s="444">
        <f t="shared" si="148"/>
        <v>-1</v>
      </c>
      <c r="Q1532" s="463"/>
      <c r="R1532" s="453">
        <f t="shared" si="145"/>
        <v>84.9767441860465</v>
      </c>
    </row>
    <row r="1533" ht="30" hidden="1" customHeight="1" spans="1:18">
      <c r="A1533" s="426">
        <v>2220212</v>
      </c>
      <c r="B1533" s="427"/>
      <c r="C1533" s="427"/>
      <c r="D1533" s="427" t="s">
        <v>271</v>
      </c>
      <c r="E1533" s="429" t="s">
        <v>1467</v>
      </c>
      <c r="F1533" s="460">
        <f t="shared" si="146"/>
        <v>0</v>
      </c>
      <c r="G1533" s="430">
        <f t="shared" si="147"/>
        <v>0</v>
      </c>
      <c r="H1533" s="460">
        <v>0</v>
      </c>
      <c r="I1533" s="460">
        <v>0</v>
      </c>
      <c r="J1533" s="460">
        <v>0</v>
      </c>
      <c r="K1533" s="460">
        <v>0</v>
      </c>
      <c r="L1533" s="460">
        <v>0</v>
      </c>
      <c r="M1533" s="445">
        <f t="shared" si="144"/>
        <v>0</v>
      </c>
      <c r="N1533" s="460">
        <v>0</v>
      </c>
      <c r="O1533" s="445">
        <f t="shared" si="150"/>
        <v>0</v>
      </c>
      <c r="P1533" s="444">
        <f t="shared" si="148"/>
        <v>0</v>
      </c>
      <c r="Q1533" s="463"/>
      <c r="R1533" s="453">
        <f t="shared" si="145"/>
        <v>0</v>
      </c>
    </row>
    <row r="1534" ht="30" hidden="1" customHeight="1" spans="1:18">
      <c r="A1534" s="426">
        <v>2220250</v>
      </c>
      <c r="B1534" s="427"/>
      <c r="C1534" s="427"/>
      <c r="D1534" s="427" t="s">
        <v>202</v>
      </c>
      <c r="E1534" s="429" t="s">
        <v>203</v>
      </c>
      <c r="F1534" s="460">
        <f t="shared" si="146"/>
        <v>0</v>
      </c>
      <c r="G1534" s="430">
        <f t="shared" si="147"/>
        <v>0</v>
      </c>
      <c r="H1534" s="460">
        <v>0</v>
      </c>
      <c r="I1534" s="460">
        <v>0</v>
      </c>
      <c r="J1534" s="460">
        <v>0</v>
      </c>
      <c r="K1534" s="460">
        <v>0</v>
      </c>
      <c r="L1534" s="460">
        <v>0</v>
      </c>
      <c r="M1534" s="445">
        <f t="shared" si="144"/>
        <v>0</v>
      </c>
      <c r="N1534" s="460">
        <v>0</v>
      </c>
      <c r="O1534" s="445">
        <f t="shared" si="150"/>
        <v>0</v>
      </c>
      <c r="P1534" s="444">
        <f t="shared" si="148"/>
        <v>0</v>
      </c>
      <c r="Q1534" s="463"/>
      <c r="R1534" s="453">
        <f t="shared" si="145"/>
        <v>0</v>
      </c>
    </row>
    <row r="1535" ht="30" customHeight="1" spans="1:18">
      <c r="A1535" s="426">
        <v>2220299</v>
      </c>
      <c r="B1535" s="427"/>
      <c r="C1535" s="427"/>
      <c r="D1535" s="427" t="s">
        <v>204</v>
      </c>
      <c r="E1535" s="429" t="s">
        <v>1468</v>
      </c>
      <c r="F1535" s="460">
        <f t="shared" si="146"/>
        <v>60</v>
      </c>
      <c r="G1535" s="430">
        <f t="shared" si="147"/>
        <v>60</v>
      </c>
      <c r="H1535" s="460">
        <v>60</v>
      </c>
      <c r="I1535" s="460">
        <v>0</v>
      </c>
      <c r="J1535" s="460">
        <v>0</v>
      </c>
      <c r="K1535" s="460">
        <v>0</v>
      </c>
      <c r="L1535" s="460">
        <v>0</v>
      </c>
      <c r="M1535" s="445">
        <f t="shared" si="144"/>
        <v>0</v>
      </c>
      <c r="N1535" s="460">
        <v>1</v>
      </c>
      <c r="O1535" s="445">
        <f t="shared" si="150"/>
        <v>0</v>
      </c>
      <c r="P1535" s="444">
        <f t="shared" si="148"/>
        <v>-1</v>
      </c>
      <c r="Q1535" s="463"/>
      <c r="R1535" s="453">
        <f t="shared" si="145"/>
        <v>180</v>
      </c>
    </row>
    <row r="1536" ht="30" hidden="1" customHeight="1" spans="1:18">
      <c r="A1536" s="426">
        <v>22203</v>
      </c>
      <c r="B1536" s="427" t="s">
        <v>126</v>
      </c>
      <c r="C1536" s="427" t="s">
        <v>188</v>
      </c>
      <c r="D1536" s="428"/>
      <c r="E1536" s="429" t="s">
        <v>1469</v>
      </c>
      <c r="F1536" s="460">
        <f t="shared" si="146"/>
        <v>0</v>
      </c>
      <c r="G1536" s="430">
        <f t="shared" si="147"/>
        <v>0</v>
      </c>
      <c r="H1536" s="460">
        <v>0</v>
      </c>
      <c r="I1536" s="460">
        <v>0</v>
      </c>
      <c r="J1536" s="460">
        <v>0</v>
      </c>
      <c r="K1536" s="460">
        <v>0</v>
      </c>
      <c r="L1536" s="460">
        <v>0</v>
      </c>
      <c r="M1536" s="445">
        <f t="shared" si="144"/>
        <v>0</v>
      </c>
      <c r="N1536" s="460">
        <v>0</v>
      </c>
      <c r="O1536" s="445">
        <f t="shared" si="150"/>
        <v>0</v>
      </c>
      <c r="P1536" s="444">
        <f t="shared" si="148"/>
        <v>0</v>
      </c>
      <c r="Q1536" s="463"/>
      <c r="R1536" s="453">
        <f t="shared" si="145"/>
        <v>0</v>
      </c>
    </row>
    <row r="1537" ht="30" hidden="1" customHeight="1" spans="1:18">
      <c r="A1537" s="426">
        <v>2220301</v>
      </c>
      <c r="B1537" s="427"/>
      <c r="C1537" s="427"/>
      <c r="D1537" s="427" t="s">
        <v>183</v>
      </c>
      <c r="E1537" s="429" t="s">
        <v>1470</v>
      </c>
      <c r="F1537" s="460">
        <f t="shared" si="146"/>
        <v>0</v>
      </c>
      <c r="G1537" s="430">
        <f t="shared" si="147"/>
        <v>0</v>
      </c>
      <c r="H1537" s="460">
        <v>0</v>
      </c>
      <c r="I1537" s="460">
        <v>0</v>
      </c>
      <c r="J1537" s="460">
        <v>0</v>
      </c>
      <c r="K1537" s="460">
        <v>0</v>
      </c>
      <c r="L1537" s="460">
        <v>0</v>
      </c>
      <c r="M1537" s="445">
        <f t="shared" si="144"/>
        <v>0</v>
      </c>
      <c r="N1537" s="460">
        <v>0</v>
      </c>
      <c r="O1537" s="445">
        <f t="shared" si="150"/>
        <v>0</v>
      </c>
      <c r="P1537" s="444">
        <f t="shared" si="148"/>
        <v>0</v>
      </c>
      <c r="Q1537" s="463"/>
      <c r="R1537" s="453">
        <f t="shared" si="145"/>
        <v>0</v>
      </c>
    </row>
    <row r="1538" ht="30" hidden="1" customHeight="1" spans="1:18">
      <c r="A1538" s="426">
        <v>2220302</v>
      </c>
      <c r="B1538" s="427"/>
      <c r="C1538" s="427"/>
      <c r="D1538" s="427" t="s">
        <v>186</v>
      </c>
      <c r="E1538" s="429" t="s">
        <v>1471</v>
      </c>
      <c r="F1538" s="460">
        <f t="shared" si="146"/>
        <v>0</v>
      </c>
      <c r="G1538" s="430">
        <f t="shared" si="147"/>
        <v>0</v>
      </c>
      <c r="H1538" s="460">
        <v>0</v>
      </c>
      <c r="I1538" s="460">
        <v>0</v>
      </c>
      <c r="J1538" s="460">
        <v>0</v>
      </c>
      <c r="K1538" s="460">
        <v>0</v>
      </c>
      <c r="L1538" s="460">
        <v>0</v>
      </c>
      <c r="M1538" s="445">
        <f t="shared" si="144"/>
        <v>0</v>
      </c>
      <c r="N1538" s="460">
        <v>0</v>
      </c>
      <c r="O1538" s="445">
        <f t="shared" si="150"/>
        <v>0</v>
      </c>
      <c r="P1538" s="444">
        <f t="shared" si="148"/>
        <v>0</v>
      </c>
      <c r="Q1538" s="463"/>
      <c r="R1538" s="453">
        <f t="shared" si="145"/>
        <v>0</v>
      </c>
    </row>
    <row r="1539" ht="30" hidden="1" customHeight="1" spans="1:18">
      <c r="A1539" s="426">
        <v>2220303</v>
      </c>
      <c r="B1539" s="427"/>
      <c r="C1539" s="427"/>
      <c r="D1539" s="427" t="s">
        <v>188</v>
      </c>
      <c r="E1539" s="429" t="s">
        <v>1472</v>
      </c>
      <c r="F1539" s="460">
        <f t="shared" si="146"/>
        <v>0</v>
      </c>
      <c r="G1539" s="430">
        <f t="shared" si="147"/>
        <v>0</v>
      </c>
      <c r="H1539" s="460">
        <v>0</v>
      </c>
      <c r="I1539" s="460">
        <v>0</v>
      </c>
      <c r="J1539" s="460">
        <v>0</v>
      </c>
      <c r="K1539" s="460">
        <v>0</v>
      </c>
      <c r="L1539" s="460">
        <v>0</v>
      </c>
      <c r="M1539" s="445">
        <f t="shared" si="144"/>
        <v>0</v>
      </c>
      <c r="N1539" s="460">
        <v>0</v>
      </c>
      <c r="O1539" s="445">
        <f t="shared" si="150"/>
        <v>0</v>
      </c>
      <c r="P1539" s="444">
        <f t="shared" si="148"/>
        <v>0</v>
      </c>
      <c r="Q1539" s="463"/>
      <c r="R1539" s="453">
        <f t="shared" si="145"/>
        <v>0</v>
      </c>
    </row>
    <row r="1540" ht="30" hidden="1" customHeight="1" spans="1:18">
      <c r="A1540" s="426">
        <v>2220304</v>
      </c>
      <c r="B1540" s="427"/>
      <c r="C1540" s="427"/>
      <c r="D1540" s="427" t="s">
        <v>190</v>
      </c>
      <c r="E1540" s="429" t="s">
        <v>1473</v>
      </c>
      <c r="F1540" s="460">
        <f t="shared" si="146"/>
        <v>0</v>
      </c>
      <c r="G1540" s="430">
        <f t="shared" si="147"/>
        <v>0</v>
      </c>
      <c r="H1540" s="460">
        <v>0</v>
      </c>
      <c r="I1540" s="460">
        <v>0</v>
      </c>
      <c r="J1540" s="460">
        <v>0</v>
      </c>
      <c r="K1540" s="460">
        <v>0</v>
      </c>
      <c r="L1540" s="460">
        <v>0</v>
      </c>
      <c r="M1540" s="445">
        <f t="shared" si="144"/>
        <v>0</v>
      </c>
      <c r="N1540" s="460">
        <v>0</v>
      </c>
      <c r="O1540" s="445">
        <f t="shared" si="150"/>
        <v>0</v>
      </c>
      <c r="P1540" s="444">
        <f t="shared" si="148"/>
        <v>0</v>
      </c>
      <c r="Q1540" s="463"/>
      <c r="R1540" s="453">
        <f t="shared" si="145"/>
        <v>0</v>
      </c>
    </row>
    <row r="1541" ht="30" hidden="1" customHeight="1" spans="1:18">
      <c r="A1541" s="426">
        <v>2220399</v>
      </c>
      <c r="B1541" s="427"/>
      <c r="C1541" s="427"/>
      <c r="D1541" s="427" t="s">
        <v>204</v>
      </c>
      <c r="E1541" s="429" t="s">
        <v>1474</v>
      </c>
      <c r="F1541" s="460">
        <f t="shared" si="146"/>
        <v>0</v>
      </c>
      <c r="G1541" s="430">
        <f t="shared" si="147"/>
        <v>0</v>
      </c>
      <c r="H1541" s="460">
        <v>0</v>
      </c>
      <c r="I1541" s="460">
        <v>0</v>
      </c>
      <c r="J1541" s="460">
        <v>0</v>
      </c>
      <c r="K1541" s="460">
        <v>0</v>
      </c>
      <c r="L1541" s="460">
        <v>0</v>
      </c>
      <c r="M1541" s="445">
        <f t="shared" si="144"/>
        <v>0</v>
      </c>
      <c r="N1541" s="460">
        <v>0</v>
      </c>
      <c r="O1541" s="445">
        <f t="shared" si="150"/>
        <v>0</v>
      </c>
      <c r="P1541" s="444">
        <f t="shared" si="148"/>
        <v>0</v>
      </c>
      <c r="Q1541" s="463"/>
      <c r="R1541" s="453">
        <f t="shared" si="145"/>
        <v>0</v>
      </c>
    </row>
    <row r="1542" ht="30" customHeight="1" spans="1:18">
      <c r="A1542" s="426">
        <v>22204</v>
      </c>
      <c r="B1542" s="427" t="s">
        <v>126</v>
      </c>
      <c r="C1542" s="427" t="s">
        <v>190</v>
      </c>
      <c r="D1542" s="428"/>
      <c r="E1542" s="429" t="s">
        <v>1475</v>
      </c>
      <c r="F1542" s="460">
        <f t="shared" si="146"/>
        <v>6986</v>
      </c>
      <c r="G1542" s="430">
        <f t="shared" si="147"/>
        <v>6986</v>
      </c>
      <c r="H1542" s="460">
        <v>5000</v>
      </c>
      <c r="I1542" s="460">
        <v>1986</v>
      </c>
      <c r="J1542" s="460">
        <v>0</v>
      </c>
      <c r="K1542" s="460">
        <v>0</v>
      </c>
      <c r="L1542" s="460">
        <v>26785</v>
      </c>
      <c r="M1542" s="445">
        <f t="shared" si="144"/>
        <v>3.83409676495849</v>
      </c>
      <c r="N1542" s="460">
        <v>2883</v>
      </c>
      <c r="O1542" s="445">
        <f t="shared" si="150"/>
        <v>9.29066944155394</v>
      </c>
      <c r="P1542" s="444">
        <f t="shared" si="148"/>
        <v>23902</v>
      </c>
      <c r="Q1542" s="463"/>
      <c r="R1542" s="453">
        <f t="shared" si="145"/>
        <v>72555.1247662065</v>
      </c>
    </row>
    <row r="1543" ht="30" hidden="1" customHeight="1" spans="1:18">
      <c r="A1543" s="426">
        <v>2220401</v>
      </c>
      <c r="B1543" s="427"/>
      <c r="C1543" s="427"/>
      <c r="D1543" s="427" t="s">
        <v>183</v>
      </c>
      <c r="E1543" s="429" t="s">
        <v>1476</v>
      </c>
      <c r="F1543" s="460">
        <f t="shared" si="146"/>
        <v>0</v>
      </c>
      <c r="G1543" s="430">
        <f t="shared" si="147"/>
        <v>0</v>
      </c>
      <c r="H1543" s="460">
        <v>0</v>
      </c>
      <c r="I1543" s="460">
        <v>0</v>
      </c>
      <c r="J1543" s="460">
        <v>0</v>
      </c>
      <c r="K1543" s="460">
        <v>0</v>
      </c>
      <c r="L1543" s="460">
        <v>0</v>
      </c>
      <c r="M1543" s="445">
        <f t="shared" ref="M1543:M1606" si="151">IF(F1543=0,0,L1543/F1543)</f>
        <v>0</v>
      </c>
      <c r="N1543" s="460">
        <v>0</v>
      </c>
      <c r="O1543" s="445">
        <f t="shared" si="150"/>
        <v>0</v>
      </c>
      <c r="P1543" s="444">
        <f t="shared" si="148"/>
        <v>0</v>
      </c>
      <c r="Q1543" s="463"/>
      <c r="R1543" s="453">
        <f t="shared" si="145"/>
        <v>0</v>
      </c>
    </row>
    <row r="1544" ht="30" hidden="1" customHeight="1" spans="1:18">
      <c r="A1544" s="426">
        <v>2220402</v>
      </c>
      <c r="B1544" s="427"/>
      <c r="C1544" s="427"/>
      <c r="D1544" s="427" t="s">
        <v>186</v>
      </c>
      <c r="E1544" s="429" t="s">
        <v>1477</v>
      </c>
      <c r="F1544" s="460">
        <f t="shared" si="146"/>
        <v>0</v>
      </c>
      <c r="G1544" s="430">
        <f t="shared" si="147"/>
        <v>0</v>
      </c>
      <c r="H1544" s="460">
        <v>0</v>
      </c>
      <c r="I1544" s="460">
        <v>0</v>
      </c>
      <c r="J1544" s="460">
        <v>0</v>
      </c>
      <c r="K1544" s="460">
        <v>0</v>
      </c>
      <c r="L1544" s="460">
        <v>0</v>
      </c>
      <c r="M1544" s="445">
        <f t="shared" si="151"/>
        <v>0</v>
      </c>
      <c r="N1544" s="460">
        <v>0</v>
      </c>
      <c r="O1544" s="445">
        <f t="shared" si="150"/>
        <v>0</v>
      </c>
      <c r="P1544" s="444">
        <f t="shared" si="148"/>
        <v>0</v>
      </c>
      <c r="Q1544" s="463"/>
      <c r="R1544" s="453">
        <f t="shared" ref="R1544:R1607" si="152">F1544+G1544+H1544+L1544+M1544+N1544+O1544+P1544</f>
        <v>0</v>
      </c>
    </row>
    <row r="1545" ht="30" customHeight="1" spans="1:18">
      <c r="A1545" s="426">
        <v>2220403</v>
      </c>
      <c r="B1545" s="427"/>
      <c r="C1545" s="427"/>
      <c r="D1545" s="427" t="s">
        <v>188</v>
      </c>
      <c r="E1545" s="429" t="s">
        <v>1478</v>
      </c>
      <c r="F1545" s="460">
        <f t="shared" ref="F1545:F1608" si="153">G1545+K1545</f>
        <v>6986</v>
      </c>
      <c r="G1545" s="430">
        <f t="shared" ref="G1545:G1608" si="154">H1545+I1545+J1545</f>
        <v>6986</v>
      </c>
      <c r="H1545" s="460">
        <v>5000</v>
      </c>
      <c r="I1545" s="460">
        <v>1986</v>
      </c>
      <c r="J1545" s="460">
        <v>0</v>
      </c>
      <c r="K1545" s="460">
        <v>0</v>
      </c>
      <c r="L1545" s="460">
        <v>26785</v>
      </c>
      <c r="M1545" s="445">
        <f t="shared" si="151"/>
        <v>3.83409676495849</v>
      </c>
      <c r="N1545" s="460">
        <v>2883</v>
      </c>
      <c r="O1545" s="445">
        <f t="shared" si="150"/>
        <v>9.29066944155394</v>
      </c>
      <c r="P1545" s="444">
        <f t="shared" si="148"/>
        <v>23902</v>
      </c>
      <c r="Q1545" s="463"/>
      <c r="R1545" s="453">
        <f t="shared" si="152"/>
        <v>72555.1247662065</v>
      </c>
    </row>
    <row r="1546" ht="30" hidden="1" customHeight="1" spans="1:18">
      <c r="A1546" s="426">
        <v>2220404</v>
      </c>
      <c r="B1546" s="427"/>
      <c r="C1546" s="427"/>
      <c r="D1546" s="427" t="s">
        <v>190</v>
      </c>
      <c r="E1546" s="429" t="s">
        <v>1479</v>
      </c>
      <c r="F1546" s="460">
        <f t="shared" si="153"/>
        <v>0</v>
      </c>
      <c r="G1546" s="430">
        <f t="shared" si="154"/>
        <v>0</v>
      </c>
      <c r="H1546" s="460">
        <v>0</v>
      </c>
      <c r="I1546" s="460">
        <v>0</v>
      </c>
      <c r="J1546" s="460">
        <v>0</v>
      </c>
      <c r="K1546" s="460">
        <v>0</v>
      </c>
      <c r="L1546" s="460">
        <v>0</v>
      </c>
      <c r="M1546" s="445">
        <f t="shared" si="151"/>
        <v>0</v>
      </c>
      <c r="N1546" s="460">
        <v>0</v>
      </c>
      <c r="O1546" s="445">
        <f t="shared" si="150"/>
        <v>0</v>
      </c>
      <c r="P1546" s="444">
        <f t="shared" si="148"/>
        <v>0</v>
      </c>
      <c r="Q1546" s="463"/>
      <c r="R1546" s="453">
        <f t="shared" si="152"/>
        <v>0</v>
      </c>
    </row>
    <row r="1547" ht="30" hidden="1" customHeight="1" spans="1:18">
      <c r="A1547" s="426">
        <v>2220499</v>
      </c>
      <c r="B1547" s="427"/>
      <c r="C1547" s="427"/>
      <c r="D1547" s="427" t="s">
        <v>204</v>
      </c>
      <c r="E1547" s="429" t="s">
        <v>1480</v>
      </c>
      <c r="F1547" s="460">
        <f t="shared" si="153"/>
        <v>0</v>
      </c>
      <c r="G1547" s="430">
        <f t="shared" si="154"/>
        <v>0</v>
      </c>
      <c r="H1547" s="460">
        <v>0</v>
      </c>
      <c r="I1547" s="460">
        <v>0</v>
      </c>
      <c r="J1547" s="460">
        <v>0</v>
      </c>
      <c r="K1547" s="460">
        <v>0</v>
      </c>
      <c r="L1547" s="460">
        <v>0</v>
      </c>
      <c r="M1547" s="445">
        <f t="shared" si="151"/>
        <v>0</v>
      </c>
      <c r="N1547" s="460">
        <v>0</v>
      </c>
      <c r="O1547" s="445">
        <f t="shared" si="150"/>
        <v>0</v>
      </c>
      <c r="P1547" s="444">
        <f t="shared" si="148"/>
        <v>0</v>
      </c>
      <c r="Q1547" s="463"/>
      <c r="R1547" s="453">
        <f t="shared" si="152"/>
        <v>0</v>
      </c>
    </row>
    <row r="1548" ht="30" customHeight="1" spans="1:18">
      <c r="A1548" s="426">
        <v>22205</v>
      </c>
      <c r="B1548" s="427" t="s">
        <v>126</v>
      </c>
      <c r="C1548" s="427" t="s">
        <v>192</v>
      </c>
      <c r="D1548" s="428"/>
      <c r="E1548" s="429" t="s">
        <v>1481</v>
      </c>
      <c r="F1548" s="460">
        <f t="shared" si="153"/>
        <v>1330</v>
      </c>
      <c r="G1548" s="430">
        <f t="shared" si="154"/>
        <v>1330</v>
      </c>
      <c r="H1548" s="460">
        <v>1330</v>
      </c>
      <c r="I1548" s="460">
        <v>0</v>
      </c>
      <c r="J1548" s="460">
        <v>0</v>
      </c>
      <c r="K1548" s="460">
        <v>0</v>
      </c>
      <c r="L1548" s="460">
        <v>3746</v>
      </c>
      <c r="M1548" s="445">
        <f t="shared" si="151"/>
        <v>2.81654135338346</v>
      </c>
      <c r="N1548" s="460">
        <v>7827</v>
      </c>
      <c r="O1548" s="445">
        <f t="shared" si="150"/>
        <v>0.478599718921681</v>
      </c>
      <c r="P1548" s="444">
        <f t="shared" si="148"/>
        <v>-4081</v>
      </c>
      <c r="Q1548" s="463"/>
      <c r="R1548" s="453">
        <f t="shared" si="152"/>
        <v>11485.2951410723</v>
      </c>
    </row>
    <row r="1549" ht="30" hidden="1" customHeight="1" spans="1:18">
      <c r="A1549" s="426">
        <v>2220501</v>
      </c>
      <c r="B1549" s="427"/>
      <c r="C1549" s="427"/>
      <c r="D1549" s="427" t="s">
        <v>183</v>
      </c>
      <c r="E1549" s="429" t="s">
        <v>1482</v>
      </c>
      <c r="F1549" s="460">
        <f t="shared" si="153"/>
        <v>0</v>
      </c>
      <c r="G1549" s="430">
        <f t="shared" si="154"/>
        <v>0</v>
      </c>
      <c r="H1549" s="460">
        <v>0</v>
      </c>
      <c r="I1549" s="460">
        <v>0</v>
      </c>
      <c r="J1549" s="460">
        <v>0</v>
      </c>
      <c r="K1549" s="460">
        <v>0</v>
      </c>
      <c r="L1549" s="460">
        <v>0</v>
      </c>
      <c r="M1549" s="445">
        <f t="shared" si="151"/>
        <v>0</v>
      </c>
      <c r="N1549" s="460">
        <v>0</v>
      </c>
      <c r="O1549" s="445">
        <f t="shared" si="150"/>
        <v>0</v>
      </c>
      <c r="P1549" s="444">
        <f t="shared" si="148"/>
        <v>0</v>
      </c>
      <c r="Q1549" s="463"/>
      <c r="R1549" s="453">
        <f t="shared" si="152"/>
        <v>0</v>
      </c>
    </row>
    <row r="1550" ht="30" customHeight="1" spans="1:18">
      <c r="A1550" s="426">
        <v>2220502</v>
      </c>
      <c r="B1550" s="427"/>
      <c r="C1550" s="427"/>
      <c r="D1550" s="427" t="s">
        <v>186</v>
      </c>
      <c r="E1550" s="429" t="s">
        <v>1483</v>
      </c>
      <c r="F1550" s="460">
        <f t="shared" si="153"/>
        <v>50</v>
      </c>
      <c r="G1550" s="430">
        <f t="shared" si="154"/>
        <v>50</v>
      </c>
      <c r="H1550" s="460">
        <v>50</v>
      </c>
      <c r="I1550" s="460">
        <v>0</v>
      </c>
      <c r="J1550" s="460">
        <v>0</v>
      </c>
      <c r="K1550" s="460">
        <v>0</v>
      </c>
      <c r="L1550" s="460">
        <v>50</v>
      </c>
      <c r="M1550" s="445">
        <f t="shared" si="151"/>
        <v>1</v>
      </c>
      <c r="N1550" s="460">
        <v>50</v>
      </c>
      <c r="O1550" s="445">
        <f t="shared" si="150"/>
        <v>1</v>
      </c>
      <c r="P1550" s="444">
        <f t="shared" si="148"/>
        <v>0</v>
      </c>
      <c r="Q1550" s="463"/>
      <c r="R1550" s="453">
        <f t="shared" si="152"/>
        <v>252</v>
      </c>
    </row>
    <row r="1551" ht="30" customHeight="1" spans="1:18">
      <c r="A1551" s="426">
        <v>2220503</v>
      </c>
      <c r="B1551" s="427"/>
      <c r="C1551" s="427"/>
      <c r="D1551" s="427" t="s">
        <v>188</v>
      </c>
      <c r="E1551" s="429" t="s">
        <v>1484</v>
      </c>
      <c r="F1551" s="460">
        <f t="shared" si="153"/>
        <v>510</v>
      </c>
      <c r="G1551" s="430">
        <f t="shared" si="154"/>
        <v>510</v>
      </c>
      <c r="H1551" s="460">
        <v>510</v>
      </c>
      <c r="I1551" s="460">
        <v>0</v>
      </c>
      <c r="J1551" s="460">
        <v>0</v>
      </c>
      <c r="K1551" s="460">
        <v>0</v>
      </c>
      <c r="L1551" s="460">
        <v>390</v>
      </c>
      <c r="M1551" s="445">
        <f t="shared" si="151"/>
        <v>0.764705882352941</v>
      </c>
      <c r="N1551" s="460">
        <v>510</v>
      </c>
      <c r="O1551" s="445">
        <f t="shared" si="150"/>
        <v>0.764705882352941</v>
      </c>
      <c r="P1551" s="444">
        <f t="shared" si="148"/>
        <v>-120</v>
      </c>
      <c r="Q1551" s="463"/>
      <c r="R1551" s="453">
        <f t="shared" si="152"/>
        <v>2311.52941176471</v>
      </c>
    </row>
    <row r="1552" ht="30" customHeight="1" spans="1:18">
      <c r="A1552" s="426">
        <v>2220504</v>
      </c>
      <c r="B1552" s="427"/>
      <c r="C1552" s="427"/>
      <c r="D1552" s="427" t="s">
        <v>190</v>
      </c>
      <c r="E1552" s="429" t="s">
        <v>1485</v>
      </c>
      <c r="F1552" s="460">
        <f t="shared" si="153"/>
        <v>500</v>
      </c>
      <c r="G1552" s="430">
        <f t="shared" si="154"/>
        <v>500</v>
      </c>
      <c r="H1552" s="460">
        <v>500</v>
      </c>
      <c r="I1552" s="460">
        <v>0</v>
      </c>
      <c r="J1552" s="460">
        <v>0</v>
      </c>
      <c r="K1552" s="460">
        <v>0</v>
      </c>
      <c r="L1552" s="460">
        <v>3036</v>
      </c>
      <c r="M1552" s="445">
        <f t="shared" si="151"/>
        <v>6.072</v>
      </c>
      <c r="N1552" s="460">
        <v>7027</v>
      </c>
      <c r="O1552" s="445">
        <f t="shared" si="150"/>
        <v>0.432047815568521</v>
      </c>
      <c r="P1552" s="444">
        <f t="shared" si="148"/>
        <v>-3991</v>
      </c>
      <c r="Q1552" s="463"/>
      <c r="R1552" s="453">
        <f t="shared" si="152"/>
        <v>7578.50404781557</v>
      </c>
    </row>
    <row r="1553" ht="30" customHeight="1" spans="1:18">
      <c r="A1553" s="426">
        <v>2220505</v>
      </c>
      <c r="B1553" s="427"/>
      <c r="C1553" s="427"/>
      <c r="D1553" s="427" t="s">
        <v>192</v>
      </c>
      <c r="E1553" s="429" t="s">
        <v>1486</v>
      </c>
      <c r="F1553" s="460">
        <f t="shared" si="153"/>
        <v>150</v>
      </c>
      <c r="G1553" s="430">
        <f t="shared" si="154"/>
        <v>150</v>
      </c>
      <c r="H1553" s="460">
        <v>150</v>
      </c>
      <c r="I1553" s="460">
        <v>0</v>
      </c>
      <c r="J1553" s="460">
        <v>0</v>
      </c>
      <c r="K1553" s="460">
        <v>0</v>
      </c>
      <c r="L1553" s="460">
        <v>150</v>
      </c>
      <c r="M1553" s="445">
        <f t="shared" si="151"/>
        <v>1</v>
      </c>
      <c r="N1553" s="460">
        <v>150</v>
      </c>
      <c r="O1553" s="445">
        <f t="shared" ref="O1553:O1616" si="155">IF(N1553=0,0,L1553/N1553)</f>
        <v>1</v>
      </c>
      <c r="P1553" s="444">
        <f t="shared" ref="P1553:P1616" si="156">L1553-N1553</f>
        <v>0</v>
      </c>
      <c r="Q1553" s="463"/>
      <c r="R1553" s="453">
        <f t="shared" si="152"/>
        <v>752</v>
      </c>
    </row>
    <row r="1554" ht="30" hidden="1" customHeight="1" spans="1:18">
      <c r="A1554" s="426">
        <v>2220506</v>
      </c>
      <c r="B1554" s="427"/>
      <c r="C1554" s="427"/>
      <c r="D1554" s="427" t="s">
        <v>194</v>
      </c>
      <c r="E1554" s="429" t="s">
        <v>1487</v>
      </c>
      <c r="F1554" s="460">
        <f t="shared" si="153"/>
        <v>0</v>
      </c>
      <c r="G1554" s="430">
        <f t="shared" si="154"/>
        <v>0</v>
      </c>
      <c r="H1554" s="460">
        <v>0</v>
      </c>
      <c r="I1554" s="460">
        <v>0</v>
      </c>
      <c r="J1554" s="460">
        <v>0</v>
      </c>
      <c r="K1554" s="460">
        <v>0</v>
      </c>
      <c r="L1554" s="460">
        <v>0</v>
      </c>
      <c r="M1554" s="445">
        <f t="shared" si="151"/>
        <v>0</v>
      </c>
      <c r="N1554" s="460">
        <v>0</v>
      </c>
      <c r="O1554" s="445">
        <f t="shared" si="155"/>
        <v>0</v>
      </c>
      <c r="P1554" s="444">
        <f t="shared" si="156"/>
        <v>0</v>
      </c>
      <c r="Q1554" s="463"/>
      <c r="R1554" s="453">
        <f t="shared" si="152"/>
        <v>0</v>
      </c>
    </row>
    <row r="1555" ht="30" hidden="1" customHeight="1" spans="1:18">
      <c r="A1555" s="426">
        <v>2220507</v>
      </c>
      <c r="B1555" s="427"/>
      <c r="C1555" s="427"/>
      <c r="D1555" s="427" t="s">
        <v>196</v>
      </c>
      <c r="E1555" s="429" t="s">
        <v>1488</v>
      </c>
      <c r="F1555" s="460">
        <f t="shared" si="153"/>
        <v>0</v>
      </c>
      <c r="G1555" s="430">
        <f t="shared" si="154"/>
        <v>0</v>
      </c>
      <c r="H1555" s="460">
        <v>0</v>
      </c>
      <c r="I1555" s="460">
        <v>0</v>
      </c>
      <c r="J1555" s="460">
        <v>0</v>
      </c>
      <c r="K1555" s="460">
        <v>0</v>
      </c>
      <c r="L1555" s="460">
        <v>0</v>
      </c>
      <c r="M1555" s="445">
        <f t="shared" si="151"/>
        <v>0</v>
      </c>
      <c r="N1555" s="460">
        <v>0</v>
      </c>
      <c r="O1555" s="445">
        <f t="shared" si="155"/>
        <v>0</v>
      </c>
      <c r="P1555" s="444">
        <f t="shared" si="156"/>
        <v>0</v>
      </c>
      <c r="Q1555" s="463"/>
      <c r="R1555" s="453">
        <f t="shared" si="152"/>
        <v>0</v>
      </c>
    </row>
    <row r="1556" ht="30" customHeight="1" spans="1:18">
      <c r="A1556" s="426">
        <v>2220508</v>
      </c>
      <c r="B1556" s="427"/>
      <c r="C1556" s="427"/>
      <c r="D1556" s="427" t="s">
        <v>198</v>
      </c>
      <c r="E1556" s="429" t="s">
        <v>1489</v>
      </c>
      <c r="F1556" s="460">
        <f t="shared" si="153"/>
        <v>120</v>
      </c>
      <c r="G1556" s="430">
        <f t="shared" si="154"/>
        <v>120</v>
      </c>
      <c r="H1556" s="460">
        <v>120</v>
      </c>
      <c r="I1556" s="460">
        <v>0</v>
      </c>
      <c r="J1556" s="460">
        <v>0</v>
      </c>
      <c r="K1556" s="460">
        <v>0</v>
      </c>
      <c r="L1556" s="460">
        <v>120</v>
      </c>
      <c r="M1556" s="445">
        <f t="shared" si="151"/>
        <v>1</v>
      </c>
      <c r="N1556" s="460">
        <v>90</v>
      </c>
      <c r="O1556" s="445">
        <f t="shared" si="155"/>
        <v>1.33333333333333</v>
      </c>
      <c r="P1556" s="444">
        <f t="shared" si="156"/>
        <v>30</v>
      </c>
      <c r="Q1556" s="463"/>
      <c r="R1556" s="453">
        <f t="shared" si="152"/>
        <v>602.333333333333</v>
      </c>
    </row>
    <row r="1557" ht="30" hidden="1" customHeight="1" spans="1:18">
      <c r="A1557" s="426">
        <v>2220509</v>
      </c>
      <c r="B1557" s="427"/>
      <c r="C1557" s="427"/>
      <c r="D1557" s="427" t="s">
        <v>200</v>
      </c>
      <c r="E1557" s="429" t="s">
        <v>1490</v>
      </c>
      <c r="F1557" s="460">
        <f t="shared" si="153"/>
        <v>0</v>
      </c>
      <c r="G1557" s="430">
        <f t="shared" si="154"/>
        <v>0</v>
      </c>
      <c r="H1557" s="460">
        <v>0</v>
      </c>
      <c r="I1557" s="460">
        <v>0</v>
      </c>
      <c r="J1557" s="460">
        <v>0</v>
      </c>
      <c r="K1557" s="460">
        <v>0</v>
      </c>
      <c r="L1557" s="460">
        <v>0</v>
      </c>
      <c r="M1557" s="445">
        <f t="shared" si="151"/>
        <v>0</v>
      </c>
      <c r="N1557" s="460">
        <v>0</v>
      </c>
      <c r="O1557" s="445">
        <f t="shared" si="155"/>
        <v>0</v>
      </c>
      <c r="P1557" s="444">
        <f t="shared" si="156"/>
        <v>0</v>
      </c>
      <c r="Q1557" s="463"/>
      <c r="R1557" s="453">
        <f t="shared" si="152"/>
        <v>0</v>
      </c>
    </row>
    <row r="1558" ht="30" hidden="1" customHeight="1" spans="1:18">
      <c r="A1558" s="426">
        <v>2220510</v>
      </c>
      <c r="B1558" s="427"/>
      <c r="C1558" s="427"/>
      <c r="D1558" s="427" t="s">
        <v>260</v>
      </c>
      <c r="E1558" s="429" t="s">
        <v>1491</v>
      </c>
      <c r="F1558" s="460">
        <f t="shared" si="153"/>
        <v>0</v>
      </c>
      <c r="G1558" s="430">
        <f t="shared" si="154"/>
        <v>0</v>
      </c>
      <c r="H1558" s="460">
        <v>0</v>
      </c>
      <c r="I1558" s="460">
        <v>0</v>
      </c>
      <c r="J1558" s="460">
        <v>0</v>
      </c>
      <c r="K1558" s="460">
        <v>0</v>
      </c>
      <c r="L1558" s="460">
        <v>0</v>
      </c>
      <c r="M1558" s="445">
        <f t="shared" si="151"/>
        <v>0</v>
      </c>
      <c r="N1558" s="460">
        <v>0</v>
      </c>
      <c r="O1558" s="445">
        <f t="shared" si="155"/>
        <v>0</v>
      </c>
      <c r="P1558" s="444">
        <f t="shared" si="156"/>
        <v>0</v>
      </c>
      <c r="Q1558" s="463"/>
      <c r="R1558" s="453">
        <f t="shared" si="152"/>
        <v>0</v>
      </c>
    </row>
    <row r="1559" ht="30" hidden="1" customHeight="1" spans="1:18">
      <c r="A1559" s="426">
        <v>2220599</v>
      </c>
      <c r="B1559" s="427"/>
      <c r="C1559" s="427"/>
      <c r="D1559" s="427" t="s">
        <v>204</v>
      </c>
      <c r="E1559" s="429" t="s">
        <v>1492</v>
      </c>
      <c r="F1559" s="460">
        <f t="shared" si="153"/>
        <v>0</v>
      </c>
      <c r="G1559" s="430">
        <f t="shared" si="154"/>
        <v>0</v>
      </c>
      <c r="H1559" s="460">
        <v>0</v>
      </c>
      <c r="I1559" s="460">
        <v>0</v>
      </c>
      <c r="J1559" s="460">
        <v>0</v>
      </c>
      <c r="K1559" s="460">
        <v>0</v>
      </c>
      <c r="L1559" s="460">
        <v>0</v>
      </c>
      <c r="M1559" s="445">
        <f t="shared" si="151"/>
        <v>0</v>
      </c>
      <c r="N1559" s="460">
        <v>0</v>
      </c>
      <c r="O1559" s="445">
        <f t="shared" si="155"/>
        <v>0</v>
      </c>
      <c r="P1559" s="444">
        <f t="shared" si="156"/>
        <v>0</v>
      </c>
      <c r="Q1559" s="463"/>
      <c r="R1559" s="453">
        <f t="shared" si="152"/>
        <v>0</v>
      </c>
    </row>
    <row r="1560" ht="30" hidden="1" customHeight="1" spans="1:18">
      <c r="A1560" s="426">
        <v>223</v>
      </c>
      <c r="B1560" s="427" t="s">
        <v>1493</v>
      </c>
      <c r="C1560" s="428"/>
      <c r="D1560" s="428"/>
      <c r="E1560" s="429" t="s">
        <v>1494</v>
      </c>
      <c r="F1560" s="460">
        <f t="shared" si="153"/>
        <v>0</v>
      </c>
      <c r="G1560" s="430">
        <f t="shared" si="154"/>
        <v>0</v>
      </c>
      <c r="H1560" s="460">
        <v>0</v>
      </c>
      <c r="I1560" s="460"/>
      <c r="J1560" s="460">
        <v>0</v>
      </c>
      <c r="K1560" s="460">
        <v>0</v>
      </c>
      <c r="L1560" s="460"/>
      <c r="M1560" s="445">
        <f t="shared" si="151"/>
        <v>0</v>
      </c>
      <c r="N1560" s="460"/>
      <c r="O1560" s="445">
        <f t="shared" si="155"/>
        <v>0</v>
      </c>
      <c r="P1560" s="444">
        <f t="shared" si="156"/>
        <v>0</v>
      </c>
      <c r="Q1560" s="463"/>
      <c r="R1560" s="453">
        <f t="shared" si="152"/>
        <v>0</v>
      </c>
    </row>
    <row r="1561" ht="30" hidden="1" customHeight="1" spans="1:18">
      <c r="A1561" s="426">
        <v>22301</v>
      </c>
      <c r="B1561" s="427" t="s">
        <v>1493</v>
      </c>
      <c r="C1561" s="427" t="s">
        <v>183</v>
      </c>
      <c r="D1561" s="428"/>
      <c r="E1561" s="429" t="s">
        <v>1495</v>
      </c>
      <c r="F1561" s="460">
        <f t="shared" si="153"/>
        <v>0</v>
      </c>
      <c r="G1561" s="430">
        <f t="shared" si="154"/>
        <v>0</v>
      </c>
      <c r="H1561" s="460">
        <v>0</v>
      </c>
      <c r="I1561" s="460"/>
      <c r="J1561" s="460">
        <v>0</v>
      </c>
      <c r="K1561" s="460">
        <v>0</v>
      </c>
      <c r="L1561" s="460"/>
      <c r="M1561" s="445">
        <f t="shared" si="151"/>
        <v>0</v>
      </c>
      <c r="N1561" s="460"/>
      <c r="O1561" s="445">
        <f t="shared" si="155"/>
        <v>0</v>
      </c>
      <c r="P1561" s="444">
        <f t="shared" si="156"/>
        <v>0</v>
      </c>
      <c r="Q1561" s="463"/>
      <c r="R1561" s="453">
        <f t="shared" si="152"/>
        <v>0</v>
      </c>
    </row>
    <row r="1562" ht="30" hidden="1" customHeight="1" spans="1:18">
      <c r="A1562" s="426">
        <v>2230101</v>
      </c>
      <c r="B1562" s="427"/>
      <c r="C1562" s="427"/>
      <c r="D1562" s="427" t="s">
        <v>183</v>
      </c>
      <c r="E1562" s="429" t="s">
        <v>1496</v>
      </c>
      <c r="F1562" s="460">
        <f t="shared" si="153"/>
        <v>0</v>
      </c>
      <c r="G1562" s="430">
        <f t="shared" si="154"/>
        <v>0</v>
      </c>
      <c r="H1562" s="460">
        <v>0</v>
      </c>
      <c r="I1562" s="460"/>
      <c r="J1562" s="460">
        <v>0</v>
      </c>
      <c r="K1562" s="460">
        <v>0</v>
      </c>
      <c r="L1562" s="460"/>
      <c r="M1562" s="445">
        <f t="shared" si="151"/>
        <v>0</v>
      </c>
      <c r="N1562" s="460"/>
      <c r="O1562" s="445">
        <f t="shared" si="155"/>
        <v>0</v>
      </c>
      <c r="P1562" s="444">
        <f t="shared" si="156"/>
        <v>0</v>
      </c>
      <c r="Q1562" s="463"/>
      <c r="R1562" s="453">
        <f t="shared" si="152"/>
        <v>0</v>
      </c>
    </row>
    <row r="1563" ht="30" hidden="1" customHeight="1" spans="1:18">
      <c r="A1563" s="426">
        <v>2230102</v>
      </c>
      <c r="B1563" s="427"/>
      <c r="C1563" s="427"/>
      <c r="D1563" s="427" t="s">
        <v>186</v>
      </c>
      <c r="E1563" s="429" t="s">
        <v>1497</v>
      </c>
      <c r="F1563" s="460">
        <f t="shared" si="153"/>
        <v>0</v>
      </c>
      <c r="G1563" s="430">
        <f t="shared" si="154"/>
        <v>0</v>
      </c>
      <c r="H1563" s="460">
        <v>0</v>
      </c>
      <c r="I1563" s="460"/>
      <c r="J1563" s="460">
        <v>0</v>
      </c>
      <c r="K1563" s="460">
        <v>0</v>
      </c>
      <c r="L1563" s="460"/>
      <c r="M1563" s="445">
        <f t="shared" si="151"/>
        <v>0</v>
      </c>
      <c r="N1563" s="460"/>
      <c r="O1563" s="445">
        <f t="shared" si="155"/>
        <v>0</v>
      </c>
      <c r="P1563" s="444">
        <f t="shared" si="156"/>
        <v>0</v>
      </c>
      <c r="Q1563" s="463"/>
      <c r="R1563" s="453">
        <f t="shared" si="152"/>
        <v>0</v>
      </c>
    </row>
    <row r="1564" ht="30" hidden="1" customHeight="1" spans="1:18">
      <c r="A1564" s="426">
        <v>2230103</v>
      </c>
      <c r="B1564" s="427"/>
      <c r="C1564" s="427"/>
      <c r="D1564" s="427" t="s">
        <v>188</v>
      </c>
      <c r="E1564" s="429" t="s">
        <v>1498</v>
      </c>
      <c r="F1564" s="460">
        <f t="shared" si="153"/>
        <v>0</v>
      </c>
      <c r="G1564" s="430">
        <f t="shared" si="154"/>
        <v>0</v>
      </c>
      <c r="H1564" s="460">
        <v>0</v>
      </c>
      <c r="I1564" s="460"/>
      <c r="J1564" s="460">
        <v>0</v>
      </c>
      <c r="K1564" s="460">
        <v>0</v>
      </c>
      <c r="L1564" s="460"/>
      <c r="M1564" s="445">
        <f t="shared" si="151"/>
        <v>0</v>
      </c>
      <c r="N1564" s="460"/>
      <c r="O1564" s="445">
        <f t="shared" si="155"/>
        <v>0</v>
      </c>
      <c r="P1564" s="444">
        <f t="shared" si="156"/>
        <v>0</v>
      </c>
      <c r="Q1564" s="463"/>
      <c r="R1564" s="453">
        <f t="shared" si="152"/>
        <v>0</v>
      </c>
    </row>
    <row r="1565" ht="30" hidden="1" customHeight="1" spans="1:18">
      <c r="A1565" s="426">
        <v>2230104</v>
      </c>
      <c r="B1565" s="427"/>
      <c r="C1565" s="427"/>
      <c r="D1565" s="427" t="s">
        <v>190</v>
      </c>
      <c r="E1565" s="429" t="s">
        <v>1499</v>
      </c>
      <c r="F1565" s="460">
        <f t="shared" si="153"/>
        <v>0</v>
      </c>
      <c r="G1565" s="430">
        <f t="shared" si="154"/>
        <v>0</v>
      </c>
      <c r="H1565" s="460">
        <v>0</v>
      </c>
      <c r="I1565" s="460"/>
      <c r="J1565" s="460">
        <v>0</v>
      </c>
      <c r="K1565" s="460">
        <v>0</v>
      </c>
      <c r="L1565" s="460"/>
      <c r="M1565" s="445">
        <f t="shared" si="151"/>
        <v>0</v>
      </c>
      <c r="N1565" s="460"/>
      <c r="O1565" s="445">
        <f t="shared" si="155"/>
        <v>0</v>
      </c>
      <c r="P1565" s="444">
        <f t="shared" si="156"/>
        <v>0</v>
      </c>
      <c r="Q1565" s="463"/>
      <c r="R1565" s="453">
        <f t="shared" si="152"/>
        <v>0</v>
      </c>
    </row>
    <row r="1566" ht="30" hidden="1" customHeight="1" spans="1:18">
      <c r="A1566" s="426">
        <v>2230105</v>
      </c>
      <c r="B1566" s="427"/>
      <c r="C1566" s="427"/>
      <c r="D1566" s="427" t="s">
        <v>192</v>
      </c>
      <c r="E1566" s="429" t="s">
        <v>1500</v>
      </c>
      <c r="F1566" s="460">
        <f t="shared" si="153"/>
        <v>0</v>
      </c>
      <c r="G1566" s="430">
        <f t="shared" si="154"/>
        <v>0</v>
      </c>
      <c r="H1566" s="460">
        <v>0</v>
      </c>
      <c r="I1566" s="460"/>
      <c r="J1566" s="460">
        <v>0</v>
      </c>
      <c r="K1566" s="460">
        <v>0</v>
      </c>
      <c r="L1566" s="460"/>
      <c r="M1566" s="445">
        <f t="shared" si="151"/>
        <v>0</v>
      </c>
      <c r="N1566" s="460"/>
      <c r="O1566" s="445">
        <f t="shared" si="155"/>
        <v>0</v>
      </c>
      <c r="P1566" s="444">
        <f t="shared" si="156"/>
        <v>0</v>
      </c>
      <c r="Q1566" s="463"/>
      <c r="R1566" s="453">
        <f t="shared" si="152"/>
        <v>0</v>
      </c>
    </row>
    <row r="1567" ht="30" hidden="1" customHeight="1" spans="1:18">
      <c r="A1567" s="426">
        <v>2230106</v>
      </c>
      <c r="B1567" s="427"/>
      <c r="C1567" s="427"/>
      <c r="D1567" s="427" t="s">
        <v>194</v>
      </c>
      <c r="E1567" s="429" t="s">
        <v>1501</v>
      </c>
      <c r="F1567" s="460">
        <f t="shared" si="153"/>
        <v>0</v>
      </c>
      <c r="G1567" s="430">
        <f t="shared" si="154"/>
        <v>0</v>
      </c>
      <c r="H1567" s="460">
        <v>0</v>
      </c>
      <c r="I1567" s="460"/>
      <c r="J1567" s="460">
        <v>0</v>
      </c>
      <c r="K1567" s="460">
        <v>0</v>
      </c>
      <c r="L1567" s="460"/>
      <c r="M1567" s="445">
        <f t="shared" si="151"/>
        <v>0</v>
      </c>
      <c r="N1567" s="460"/>
      <c r="O1567" s="445">
        <f t="shared" si="155"/>
        <v>0</v>
      </c>
      <c r="P1567" s="444">
        <f t="shared" si="156"/>
        <v>0</v>
      </c>
      <c r="Q1567" s="463"/>
      <c r="R1567" s="453">
        <f t="shared" si="152"/>
        <v>0</v>
      </c>
    </row>
    <row r="1568" ht="30" hidden="1" customHeight="1" spans="1:18">
      <c r="A1568" s="426">
        <v>2230107</v>
      </c>
      <c r="B1568" s="427"/>
      <c r="C1568" s="427"/>
      <c r="D1568" s="427" t="s">
        <v>196</v>
      </c>
      <c r="E1568" s="429" t="s">
        <v>1502</v>
      </c>
      <c r="F1568" s="460">
        <f t="shared" si="153"/>
        <v>0</v>
      </c>
      <c r="G1568" s="430">
        <f t="shared" si="154"/>
        <v>0</v>
      </c>
      <c r="H1568" s="460">
        <v>0</v>
      </c>
      <c r="I1568" s="460"/>
      <c r="J1568" s="460">
        <v>0</v>
      </c>
      <c r="K1568" s="460">
        <v>0</v>
      </c>
      <c r="L1568" s="460"/>
      <c r="M1568" s="445">
        <f t="shared" si="151"/>
        <v>0</v>
      </c>
      <c r="N1568" s="460"/>
      <c r="O1568" s="445">
        <f t="shared" si="155"/>
        <v>0</v>
      </c>
      <c r="P1568" s="444">
        <f t="shared" si="156"/>
        <v>0</v>
      </c>
      <c r="Q1568" s="463"/>
      <c r="R1568" s="453">
        <f t="shared" si="152"/>
        <v>0</v>
      </c>
    </row>
    <row r="1569" ht="30" hidden="1" customHeight="1" spans="1:18">
      <c r="A1569" s="426">
        <v>2230108</v>
      </c>
      <c r="B1569" s="427"/>
      <c r="C1569" s="427"/>
      <c r="D1569" s="427" t="s">
        <v>198</v>
      </c>
      <c r="E1569" s="429" t="s">
        <v>1503</v>
      </c>
      <c r="F1569" s="460">
        <f t="shared" si="153"/>
        <v>0</v>
      </c>
      <c r="G1569" s="430">
        <f t="shared" si="154"/>
        <v>0</v>
      </c>
      <c r="H1569" s="460">
        <v>0</v>
      </c>
      <c r="I1569" s="460"/>
      <c r="J1569" s="460">
        <v>0</v>
      </c>
      <c r="K1569" s="460">
        <v>0</v>
      </c>
      <c r="L1569" s="460"/>
      <c r="M1569" s="445">
        <f t="shared" si="151"/>
        <v>0</v>
      </c>
      <c r="N1569" s="460"/>
      <c r="O1569" s="445">
        <f t="shared" si="155"/>
        <v>0</v>
      </c>
      <c r="P1569" s="444">
        <f t="shared" si="156"/>
        <v>0</v>
      </c>
      <c r="Q1569" s="463"/>
      <c r="R1569" s="453">
        <f t="shared" si="152"/>
        <v>0</v>
      </c>
    </row>
    <row r="1570" ht="30" hidden="1" customHeight="1" spans="1:18">
      <c r="A1570" s="426">
        <v>2230199</v>
      </c>
      <c r="B1570" s="427"/>
      <c r="C1570" s="427"/>
      <c r="D1570" s="427" t="s">
        <v>204</v>
      </c>
      <c r="E1570" s="429" t="s">
        <v>1504</v>
      </c>
      <c r="F1570" s="460">
        <f t="shared" si="153"/>
        <v>0</v>
      </c>
      <c r="G1570" s="430">
        <f t="shared" si="154"/>
        <v>0</v>
      </c>
      <c r="H1570" s="460">
        <v>0</v>
      </c>
      <c r="I1570" s="460"/>
      <c r="J1570" s="460">
        <v>0</v>
      </c>
      <c r="K1570" s="460">
        <v>0</v>
      </c>
      <c r="L1570" s="460"/>
      <c r="M1570" s="445">
        <f t="shared" si="151"/>
        <v>0</v>
      </c>
      <c r="N1570" s="460"/>
      <c r="O1570" s="445">
        <f t="shared" si="155"/>
        <v>0</v>
      </c>
      <c r="P1570" s="444">
        <f t="shared" si="156"/>
        <v>0</v>
      </c>
      <c r="Q1570" s="463"/>
      <c r="R1570" s="453">
        <f t="shared" si="152"/>
        <v>0</v>
      </c>
    </row>
    <row r="1571" ht="30" hidden="1" customHeight="1" spans="1:18">
      <c r="A1571" s="426">
        <v>22302</v>
      </c>
      <c r="B1571" s="427" t="s">
        <v>1493</v>
      </c>
      <c r="C1571" s="427" t="s">
        <v>186</v>
      </c>
      <c r="D1571" s="428"/>
      <c r="E1571" s="429" t="s">
        <v>1505</v>
      </c>
      <c r="F1571" s="460">
        <f t="shared" si="153"/>
        <v>0</v>
      </c>
      <c r="G1571" s="430">
        <f t="shared" si="154"/>
        <v>0</v>
      </c>
      <c r="H1571" s="460">
        <v>0</v>
      </c>
      <c r="I1571" s="460"/>
      <c r="J1571" s="460">
        <v>0</v>
      </c>
      <c r="K1571" s="460">
        <v>0</v>
      </c>
      <c r="L1571" s="460"/>
      <c r="M1571" s="445">
        <f t="shared" si="151"/>
        <v>0</v>
      </c>
      <c r="N1571" s="460"/>
      <c r="O1571" s="445">
        <f t="shared" si="155"/>
        <v>0</v>
      </c>
      <c r="P1571" s="444">
        <f t="shared" si="156"/>
        <v>0</v>
      </c>
      <c r="Q1571" s="463"/>
      <c r="R1571" s="453">
        <f t="shared" si="152"/>
        <v>0</v>
      </c>
    </row>
    <row r="1572" ht="30" hidden="1" customHeight="1" spans="1:18">
      <c r="A1572" s="426">
        <v>2230201</v>
      </c>
      <c r="B1572" s="427"/>
      <c r="C1572" s="427"/>
      <c r="D1572" s="427" t="s">
        <v>183</v>
      </c>
      <c r="E1572" s="429" t="s">
        <v>1506</v>
      </c>
      <c r="F1572" s="460">
        <f t="shared" si="153"/>
        <v>0</v>
      </c>
      <c r="G1572" s="430">
        <f t="shared" si="154"/>
        <v>0</v>
      </c>
      <c r="H1572" s="460">
        <v>0</v>
      </c>
      <c r="I1572" s="460"/>
      <c r="J1572" s="460">
        <v>0</v>
      </c>
      <c r="K1572" s="460">
        <v>0</v>
      </c>
      <c r="L1572" s="460"/>
      <c r="M1572" s="445">
        <f t="shared" si="151"/>
        <v>0</v>
      </c>
      <c r="N1572" s="460"/>
      <c r="O1572" s="445">
        <f t="shared" si="155"/>
        <v>0</v>
      </c>
      <c r="P1572" s="444">
        <f t="shared" si="156"/>
        <v>0</v>
      </c>
      <c r="Q1572" s="463"/>
      <c r="R1572" s="453">
        <f t="shared" si="152"/>
        <v>0</v>
      </c>
    </row>
    <row r="1573" ht="30" hidden="1" customHeight="1" spans="1:18">
      <c r="A1573" s="426">
        <v>2230202</v>
      </c>
      <c r="B1573" s="427"/>
      <c r="C1573" s="427"/>
      <c r="D1573" s="427" t="s">
        <v>186</v>
      </c>
      <c r="E1573" s="429" t="s">
        <v>1507</v>
      </c>
      <c r="F1573" s="460">
        <f t="shared" si="153"/>
        <v>0</v>
      </c>
      <c r="G1573" s="430">
        <f t="shared" si="154"/>
        <v>0</v>
      </c>
      <c r="H1573" s="460">
        <v>0</v>
      </c>
      <c r="I1573" s="460"/>
      <c r="J1573" s="460">
        <v>0</v>
      </c>
      <c r="K1573" s="460">
        <v>0</v>
      </c>
      <c r="L1573" s="460"/>
      <c r="M1573" s="445">
        <f t="shared" si="151"/>
        <v>0</v>
      </c>
      <c r="N1573" s="460"/>
      <c r="O1573" s="445">
        <f t="shared" si="155"/>
        <v>0</v>
      </c>
      <c r="P1573" s="444">
        <f t="shared" si="156"/>
        <v>0</v>
      </c>
      <c r="Q1573" s="463"/>
      <c r="R1573" s="453">
        <f t="shared" si="152"/>
        <v>0</v>
      </c>
    </row>
    <row r="1574" ht="30" hidden="1" customHeight="1" spans="1:18">
      <c r="A1574" s="426">
        <v>2230203</v>
      </c>
      <c r="B1574" s="427"/>
      <c r="C1574" s="427"/>
      <c r="D1574" s="427" t="s">
        <v>188</v>
      </c>
      <c r="E1574" s="429" t="s">
        <v>1508</v>
      </c>
      <c r="F1574" s="460">
        <f t="shared" si="153"/>
        <v>0</v>
      </c>
      <c r="G1574" s="430">
        <f t="shared" si="154"/>
        <v>0</v>
      </c>
      <c r="H1574" s="460">
        <v>0</v>
      </c>
      <c r="I1574" s="460"/>
      <c r="J1574" s="460">
        <v>0</v>
      </c>
      <c r="K1574" s="460">
        <v>0</v>
      </c>
      <c r="L1574" s="460"/>
      <c r="M1574" s="445">
        <f t="shared" si="151"/>
        <v>0</v>
      </c>
      <c r="N1574" s="460"/>
      <c r="O1574" s="445">
        <f t="shared" si="155"/>
        <v>0</v>
      </c>
      <c r="P1574" s="444">
        <f t="shared" si="156"/>
        <v>0</v>
      </c>
      <c r="Q1574" s="463"/>
      <c r="R1574" s="453">
        <f t="shared" si="152"/>
        <v>0</v>
      </c>
    </row>
    <row r="1575" ht="30" hidden="1" customHeight="1" spans="1:18">
      <c r="A1575" s="426">
        <v>2230204</v>
      </c>
      <c r="B1575" s="427"/>
      <c r="C1575" s="427"/>
      <c r="D1575" s="427" t="s">
        <v>190</v>
      </c>
      <c r="E1575" s="429" t="s">
        <v>1509</v>
      </c>
      <c r="F1575" s="460">
        <f t="shared" si="153"/>
        <v>0</v>
      </c>
      <c r="G1575" s="430">
        <f t="shared" si="154"/>
        <v>0</v>
      </c>
      <c r="H1575" s="460">
        <v>0</v>
      </c>
      <c r="I1575" s="460"/>
      <c r="J1575" s="460">
        <v>0</v>
      </c>
      <c r="K1575" s="460">
        <v>0</v>
      </c>
      <c r="L1575" s="460"/>
      <c r="M1575" s="445">
        <f t="shared" si="151"/>
        <v>0</v>
      </c>
      <c r="N1575" s="460"/>
      <c r="O1575" s="445">
        <f t="shared" si="155"/>
        <v>0</v>
      </c>
      <c r="P1575" s="444">
        <f t="shared" si="156"/>
        <v>0</v>
      </c>
      <c r="Q1575" s="463"/>
      <c r="R1575" s="453">
        <f t="shared" si="152"/>
        <v>0</v>
      </c>
    </row>
    <row r="1576" ht="30" hidden="1" customHeight="1" spans="1:18">
      <c r="A1576" s="426">
        <v>2230205</v>
      </c>
      <c r="B1576" s="427"/>
      <c r="C1576" s="427"/>
      <c r="D1576" s="427" t="s">
        <v>192</v>
      </c>
      <c r="E1576" s="429" t="s">
        <v>1510</v>
      </c>
      <c r="F1576" s="460">
        <f t="shared" si="153"/>
        <v>0</v>
      </c>
      <c r="G1576" s="430">
        <f t="shared" si="154"/>
        <v>0</v>
      </c>
      <c r="H1576" s="460">
        <v>0</v>
      </c>
      <c r="I1576" s="460"/>
      <c r="J1576" s="460">
        <v>0</v>
      </c>
      <c r="K1576" s="460">
        <v>0</v>
      </c>
      <c r="L1576" s="460"/>
      <c r="M1576" s="445">
        <f t="shared" si="151"/>
        <v>0</v>
      </c>
      <c r="N1576" s="460"/>
      <c r="O1576" s="445">
        <f t="shared" si="155"/>
        <v>0</v>
      </c>
      <c r="P1576" s="444">
        <f t="shared" si="156"/>
        <v>0</v>
      </c>
      <c r="Q1576" s="463"/>
      <c r="R1576" s="453">
        <f t="shared" si="152"/>
        <v>0</v>
      </c>
    </row>
    <row r="1577" ht="30" hidden="1" customHeight="1" spans="1:18">
      <c r="A1577" s="426">
        <v>2230206</v>
      </c>
      <c r="B1577" s="427"/>
      <c r="C1577" s="427"/>
      <c r="D1577" s="427" t="s">
        <v>194</v>
      </c>
      <c r="E1577" s="429" t="s">
        <v>1511</v>
      </c>
      <c r="F1577" s="460">
        <f t="shared" si="153"/>
        <v>0</v>
      </c>
      <c r="G1577" s="430">
        <f t="shared" si="154"/>
        <v>0</v>
      </c>
      <c r="H1577" s="460">
        <v>0</v>
      </c>
      <c r="I1577" s="460"/>
      <c r="J1577" s="460">
        <v>0</v>
      </c>
      <c r="K1577" s="460">
        <v>0</v>
      </c>
      <c r="L1577" s="460"/>
      <c r="M1577" s="445">
        <f t="shared" si="151"/>
        <v>0</v>
      </c>
      <c r="N1577" s="460"/>
      <c r="O1577" s="445">
        <f t="shared" si="155"/>
        <v>0</v>
      </c>
      <c r="P1577" s="444">
        <f t="shared" si="156"/>
        <v>0</v>
      </c>
      <c r="Q1577" s="463"/>
      <c r="R1577" s="453">
        <f t="shared" si="152"/>
        <v>0</v>
      </c>
    </row>
    <row r="1578" ht="30" hidden="1" customHeight="1" spans="1:18">
      <c r="A1578" s="426">
        <v>2230207</v>
      </c>
      <c r="B1578" s="427"/>
      <c r="C1578" s="427"/>
      <c r="D1578" s="427" t="s">
        <v>196</v>
      </c>
      <c r="E1578" s="429" t="s">
        <v>1512</v>
      </c>
      <c r="F1578" s="460">
        <f t="shared" si="153"/>
        <v>0</v>
      </c>
      <c r="G1578" s="430">
        <f t="shared" si="154"/>
        <v>0</v>
      </c>
      <c r="H1578" s="460">
        <v>0</v>
      </c>
      <c r="I1578" s="460"/>
      <c r="J1578" s="460">
        <v>0</v>
      </c>
      <c r="K1578" s="460">
        <v>0</v>
      </c>
      <c r="L1578" s="460"/>
      <c r="M1578" s="445">
        <f t="shared" si="151"/>
        <v>0</v>
      </c>
      <c r="N1578" s="460"/>
      <c r="O1578" s="445">
        <f t="shared" si="155"/>
        <v>0</v>
      </c>
      <c r="P1578" s="444">
        <f t="shared" si="156"/>
        <v>0</v>
      </c>
      <c r="Q1578" s="463"/>
      <c r="R1578" s="453">
        <f t="shared" si="152"/>
        <v>0</v>
      </c>
    </row>
    <row r="1579" ht="30" hidden="1" customHeight="1" spans="1:18">
      <c r="A1579" s="426">
        <v>2230299</v>
      </c>
      <c r="B1579" s="427"/>
      <c r="C1579" s="427"/>
      <c r="D1579" s="427" t="s">
        <v>204</v>
      </c>
      <c r="E1579" s="429" t="s">
        <v>1513</v>
      </c>
      <c r="F1579" s="460">
        <f t="shared" si="153"/>
        <v>0</v>
      </c>
      <c r="G1579" s="430">
        <f t="shared" si="154"/>
        <v>0</v>
      </c>
      <c r="H1579" s="460">
        <v>0</v>
      </c>
      <c r="I1579" s="460"/>
      <c r="J1579" s="460">
        <v>0</v>
      </c>
      <c r="K1579" s="460">
        <v>0</v>
      </c>
      <c r="L1579" s="460"/>
      <c r="M1579" s="445">
        <f t="shared" si="151"/>
        <v>0</v>
      </c>
      <c r="N1579" s="460"/>
      <c r="O1579" s="445">
        <f t="shared" si="155"/>
        <v>0</v>
      </c>
      <c r="P1579" s="444">
        <f t="shared" si="156"/>
        <v>0</v>
      </c>
      <c r="Q1579" s="463"/>
      <c r="R1579" s="453">
        <f t="shared" si="152"/>
        <v>0</v>
      </c>
    </row>
    <row r="1580" ht="30" hidden="1" customHeight="1" spans="1:18">
      <c r="A1580" s="426">
        <v>22303</v>
      </c>
      <c r="B1580" s="427" t="s">
        <v>1493</v>
      </c>
      <c r="C1580" s="427" t="s">
        <v>188</v>
      </c>
      <c r="D1580" s="428"/>
      <c r="E1580" s="429" t="s">
        <v>1514</v>
      </c>
      <c r="F1580" s="460">
        <f t="shared" si="153"/>
        <v>0</v>
      </c>
      <c r="G1580" s="430">
        <f t="shared" si="154"/>
        <v>0</v>
      </c>
      <c r="H1580" s="460">
        <v>0</v>
      </c>
      <c r="I1580" s="460"/>
      <c r="J1580" s="460">
        <v>0</v>
      </c>
      <c r="K1580" s="460">
        <v>0</v>
      </c>
      <c r="L1580" s="460"/>
      <c r="M1580" s="445">
        <f t="shared" si="151"/>
        <v>0</v>
      </c>
      <c r="N1580" s="460"/>
      <c r="O1580" s="445">
        <f t="shared" si="155"/>
        <v>0</v>
      </c>
      <c r="P1580" s="444">
        <f t="shared" si="156"/>
        <v>0</v>
      </c>
      <c r="Q1580" s="463"/>
      <c r="R1580" s="453">
        <f t="shared" si="152"/>
        <v>0</v>
      </c>
    </row>
    <row r="1581" ht="30" hidden="1" customHeight="1" spans="1:18">
      <c r="A1581" s="426">
        <v>2230301</v>
      </c>
      <c r="B1581" s="427"/>
      <c r="C1581" s="427"/>
      <c r="D1581" s="427" t="s">
        <v>183</v>
      </c>
      <c r="E1581" s="429" t="s">
        <v>1515</v>
      </c>
      <c r="F1581" s="460">
        <f t="shared" si="153"/>
        <v>0</v>
      </c>
      <c r="G1581" s="430">
        <f t="shared" si="154"/>
        <v>0</v>
      </c>
      <c r="H1581" s="460">
        <v>0</v>
      </c>
      <c r="I1581" s="460"/>
      <c r="J1581" s="460">
        <v>0</v>
      </c>
      <c r="K1581" s="460">
        <v>0</v>
      </c>
      <c r="L1581" s="460"/>
      <c r="M1581" s="445">
        <f t="shared" si="151"/>
        <v>0</v>
      </c>
      <c r="N1581" s="460"/>
      <c r="O1581" s="445">
        <f t="shared" si="155"/>
        <v>0</v>
      </c>
      <c r="P1581" s="444">
        <f t="shared" si="156"/>
        <v>0</v>
      </c>
      <c r="Q1581" s="463"/>
      <c r="R1581" s="453">
        <f t="shared" si="152"/>
        <v>0</v>
      </c>
    </row>
    <row r="1582" ht="30" hidden="1" customHeight="1" spans="1:18">
      <c r="A1582" s="426">
        <v>22304</v>
      </c>
      <c r="B1582" s="427" t="s">
        <v>1493</v>
      </c>
      <c r="C1582" s="427" t="s">
        <v>190</v>
      </c>
      <c r="D1582" s="428"/>
      <c r="E1582" s="429" t="s">
        <v>1516</v>
      </c>
      <c r="F1582" s="460">
        <f t="shared" si="153"/>
        <v>0</v>
      </c>
      <c r="G1582" s="430">
        <f t="shared" si="154"/>
        <v>0</v>
      </c>
      <c r="H1582" s="460">
        <v>0</v>
      </c>
      <c r="I1582" s="460"/>
      <c r="J1582" s="460">
        <v>0</v>
      </c>
      <c r="K1582" s="460">
        <v>0</v>
      </c>
      <c r="L1582" s="460"/>
      <c r="M1582" s="445">
        <f t="shared" si="151"/>
        <v>0</v>
      </c>
      <c r="N1582" s="460"/>
      <c r="O1582" s="445">
        <f t="shared" si="155"/>
        <v>0</v>
      </c>
      <c r="P1582" s="444">
        <f t="shared" si="156"/>
        <v>0</v>
      </c>
      <c r="Q1582" s="463"/>
      <c r="R1582" s="453">
        <f t="shared" si="152"/>
        <v>0</v>
      </c>
    </row>
    <row r="1583" ht="30" hidden="1" customHeight="1" spans="1:18">
      <c r="A1583" s="426">
        <v>2230401</v>
      </c>
      <c r="B1583" s="427"/>
      <c r="C1583" s="427"/>
      <c r="D1583" s="427" t="s">
        <v>183</v>
      </c>
      <c r="E1583" s="429" t="s">
        <v>1517</v>
      </c>
      <c r="F1583" s="460">
        <f t="shared" si="153"/>
        <v>0</v>
      </c>
      <c r="G1583" s="430">
        <f t="shared" si="154"/>
        <v>0</v>
      </c>
      <c r="H1583" s="460">
        <v>0</v>
      </c>
      <c r="I1583" s="460"/>
      <c r="J1583" s="460">
        <v>0</v>
      </c>
      <c r="K1583" s="460">
        <v>0</v>
      </c>
      <c r="L1583" s="460"/>
      <c r="M1583" s="445">
        <f t="shared" si="151"/>
        <v>0</v>
      </c>
      <c r="N1583" s="460"/>
      <c r="O1583" s="445">
        <f t="shared" si="155"/>
        <v>0</v>
      </c>
      <c r="P1583" s="444">
        <f t="shared" si="156"/>
        <v>0</v>
      </c>
      <c r="Q1583" s="463"/>
      <c r="R1583" s="453">
        <f t="shared" si="152"/>
        <v>0</v>
      </c>
    </row>
    <row r="1584" ht="30" hidden="1" customHeight="1" spans="1:18">
      <c r="A1584" s="426">
        <v>2230402</v>
      </c>
      <c r="B1584" s="427"/>
      <c r="C1584" s="427"/>
      <c r="D1584" s="427" t="s">
        <v>186</v>
      </c>
      <c r="E1584" s="429" t="s">
        <v>1518</v>
      </c>
      <c r="F1584" s="460">
        <f t="shared" si="153"/>
        <v>0</v>
      </c>
      <c r="G1584" s="430">
        <f t="shared" si="154"/>
        <v>0</v>
      </c>
      <c r="H1584" s="460">
        <v>0</v>
      </c>
      <c r="I1584" s="460"/>
      <c r="J1584" s="460">
        <v>0</v>
      </c>
      <c r="K1584" s="460">
        <v>0</v>
      </c>
      <c r="L1584" s="460"/>
      <c r="M1584" s="445">
        <f t="shared" si="151"/>
        <v>0</v>
      </c>
      <c r="N1584" s="460"/>
      <c r="O1584" s="445">
        <f t="shared" si="155"/>
        <v>0</v>
      </c>
      <c r="P1584" s="444">
        <f t="shared" si="156"/>
        <v>0</v>
      </c>
      <c r="Q1584" s="463"/>
      <c r="R1584" s="453">
        <f t="shared" si="152"/>
        <v>0</v>
      </c>
    </row>
    <row r="1585" ht="30" hidden="1" customHeight="1" spans="1:18">
      <c r="A1585" s="426">
        <v>2230499</v>
      </c>
      <c r="B1585" s="427"/>
      <c r="C1585" s="427"/>
      <c r="D1585" s="427" t="s">
        <v>204</v>
      </c>
      <c r="E1585" s="429" t="s">
        <v>1519</v>
      </c>
      <c r="F1585" s="460">
        <f t="shared" si="153"/>
        <v>0</v>
      </c>
      <c r="G1585" s="430">
        <f t="shared" si="154"/>
        <v>0</v>
      </c>
      <c r="H1585" s="460">
        <v>0</v>
      </c>
      <c r="I1585" s="460"/>
      <c r="J1585" s="460">
        <v>0</v>
      </c>
      <c r="K1585" s="460">
        <v>0</v>
      </c>
      <c r="L1585" s="460"/>
      <c r="M1585" s="445">
        <f t="shared" si="151"/>
        <v>0</v>
      </c>
      <c r="N1585" s="460"/>
      <c r="O1585" s="445">
        <f t="shared" si="155"/>
        <v>0</v>
      </c>
      <c r="P1585" s="444">
        <f t="shared" si="156"/>
        <v>0</v>
      </c>
      <c r="Q1585" s="463"/>
      <c r="R1585" s="453">
        <f t="shared" si="152"/>
        <v>0</v>
      </c>
    </row>
    <row r="1586" ht="30" hidden="1" customHeight="1" spans="1:18">
      <c r="A1586" s="426">
        <v>22399</v>
      </c>
      <c r="B1586" s="427" t="s">
        <v>1493</v>
      </c>
      <c r="C1586" s="427" t="s">
        <v>204</v>
      </c>
      <c r="D1586" s="428"/>
      <c r="E1586" s="429" t="s">
        <v>1520</v>
      </c>
      <c r="F1586" s="460">
        <f t="shared" si="153"/>
        <v>0</v>
      </c>
      <c r="G1586" s="430">
        <f t="shared" si="154"/>
        <v>0</v>
      </c>
      <c r="H1586" s="460">
        <v>0</v>
      </c>
      <c r="I1586" s="460"/>
      <c r="J1586" s="460">
        <v>0</v>
      </c>
      <c r="K1586" s="460">
        <v>0</v>
      </c>
      <c r="L1586" s="460"/>
      <c r="M1586" s="445">
        <f t="shared" si="151"/>
        <v>0</v>
      </c>
      <c r="N1586" s="460"/>
      <c r="O1586" s="445">
        <f t="shared" si="155"/>
        <v>0</v>
      </c>
      <c r="P1586" s="444">
        <f t="shared" si="156"/>
        <v>0</v>
      </c>
      <c r="Q1586" s="463"/>
      <c r="R1586" s="453">
        <f t="shared" si="152"/>
        <v>0</v>
      </c>
    </row>
    <row r="1587" ht="30" hidden="1" customHeight="1" spans="1:18">
      <c r="A1587" s="426">
        <v>2239901</v>
      </c>
      <c r="B1587" s="427"/>
      <c r="C1587" s="427"/>
      <c r="D1587" s="427" t="s">
        <v>183</v>
      </c>
      <c r="E1587" s="429" t="s">
        <v>1521</v>
      </c>
      <c r="F1587" s="460">
        <f t="shared" si="153"/>
        <v>0</v>
      </c>
      <c r="G1587" s="430">
        <f t="shared" si="154"/>
        <v>0</v>
      </c>
      <c r="H1587" s="460">
        <v>0</v>
      </c>
      <c r="I1587" s="460"/>
      <c r="J1587" s="460">
        <v>0</v>
      </c>
      <c r="K1587" s="460">
        <v>0</v>
      </c>
      <c r="L1587" s="460"/>
      <c r="M1587" s="445">
        <f t="shared" si="151"/>
        <v>0</v>
      </c>
      <c r="N1587" s="460"/>
      <c r="O1587" s="445">
        <f t="shared" si="155"/>
        <v>0</v>
      </c>
      <c r="P1587" s="444">
        <f t="shared" si="156"/>
        <v>0</v>
      </c>
      <c r="Q1587" s="463"/>
      <c r="R1587" s="453">
        <f t="shared" si="152"/>
        <v>0</v>
      </c>
    </row>
    <row r="1588" ht="30" customHeight="1" spans="1:18">
      <c r="A1588" s="426">
        <v>227</v>
      </c>
      <c r="B1588" s="427" t="s">
        <v>1522</v>
      </c>
      <c r="C1588" s="428"/>
      <c r="D1588" s="428"/>
      <c r="E1588" s="429" t="s">
        <v>1523</v>
      </c>
      <c r="F1588" s="460">
        <f t="shared" si="153"/>
        <v>125000</v>
      </c>
      <c r="G1588" s="430">
        <f t="shared" si="154"/>
        <v>125000</v>
      </c>
      <c r="H1588" s="460">
        <v>125000</v>
      </c>
      <c r="I1588" s="460">
        <v>0</v>
      </c>
      <c r="J1588" s="460">
        <v>0</v>
      </c>
      <c r="K1588" s="460">
        <v>0</v>
      </c>
      <c r="L1588" s="460"/>
      <c r="M1588" s="445">
        <f t="shared" si="151"/>
        <v>0</v>
      </c>
      <c r="N1588" s="460"/>
      <c r="O1588" s="445">
        <f t="shared" si="155"/>
        <v>0</v>
      </c>
      <c r="P1588" s="444">
        <f t="shared" si="156"/>
        <v>0</v>
      </c>
      <c r="Q1588" s="463"/>
      <c r="R1588" s="453">
        <f t="shared" si="152"/>
        <v>375000</v>
      </c>
    </row>
    <row r="1589" ht="45" customHeight="1" spans="1:18">
      <c r="A1589" s="426">
        <v>229</v>
      </c>
      <c r="B1589" s="427" t="s">
        <v>128</v>
      </c>
      <c r="C1589" s="428"/>
      <c r="D1589" s="428"/>
      <c r="E1589" s="429" t="s">
        <v>1524</v>
      </c>
      <c r="F1589" s="460">
        <f t="shared" si="153"/>
        <v>1146848.86</v>
      </c>
      <c r="G1589" s="430">
        <f t="shared" si="154"/>
        <v>866448.86</v>
      </c>
      <c r="H1589" s="460">
        <v>797263</v>
      </c>
      <c r="I1589" s="460">
        <v>0</v>
      </c>
      <c r="J1589" s="460">
        <v>69185.86</v>
      </c>
      <c r="K1589" s="460">
        <v>280400</v>
      </c>
      <c r="L1589" s="460">
        <v>256466</v>
      </c>
      <c r="M1589" s="445">
        <f t="shared" si="151"/>
        <v>0.223626677363572</v>
      </c>
      <c r="N1589" s="460">
        <f>106741-N1740</f>
        <v>6292</v>
      </c>
      <c r="O1589" s="445">
        <f t="shared" si="155"/>
        <v>40.7606484424666</v>
      </c>
      <c r="P1589" s="444">
        <f t="shared" si="156"/>
        <v>250174</v>
      </c>
      <c r="Q1589" s="463" t="s">
        <v>1525</v>
      </c>
      <c r="R1589" s="453">
        <f t="shared" si="152"/>
        <v>3323533.70427512</v>
      </c>
    </row>
    <row r="1590" ht="15" hidden="1" spans="1:18">
      <c r="A1590" s="426">
        <v>22902</v>
      </c>
      <c r="B1590" s="427" t="s">
        <v>128</v>
      </c>
      <c r="C1590" s="427" t="s">
        <v>186</v>
      </c>
      <c r="D1590" s="428"/>
      <c r="E1590" s="429" t="s">
        <v>1526</v>
      </c>
      <c r="F1590" s="460">
        <f t="shared" si="153"/>
        <v>0</v>
      </c>
      <c r="G1590" s="430">
        <f t="shared" si="154"/>
        <v>0</v>
      </c>
      <c r="H1590" s="460">
        <v>0</v>
      </c>
      <c r="I1590" s="460">
        <v>0</v>
      </c>
      <c r="J1590" s="460">
        <v>0</v>
      </c>
      <c r="K1590" s="460">
        <v>0</v>
      </c>
      <c r="L1590" s="460"/>
      <c r="M1590" s="445">
        <f t="shared" si="151"/>
        <v>0</v>
      </c>
      <c r="N1590" s="460"/>
      <c r="O1590" s="445">
        <f t="shared" si="155"/>
        <v>0</v>
      </c>
      <c r="P1590" s="444">
        <f t="shared" si="156"/>
        <v>0</v>
      </c>
      <c r="Q1590" s="463"/>
      <c r="R1590" s="453">
        <f t="shared" si="152"/>
        <v>0</v>
      </c>
    </row>
    <row r="1591" ht="29.25" hidden="1" spans="1:18">
      <c r="A1591" s="426">
        <v>22904</v>
      </c>
      <c r="B1591" s="427" t="s">
        <v>128</v>
      </c>
      <c r="C1591" s="427" t="s">
        <v>190</v>
      </c>
      <c r="D1591" s="428"/>
      <c r="E1591" s="429" t="s">
        <v>1527</v>
      </c>
      <c r="F1591" s="460">
        <f t="shared" si="153"/>
        <v>0</v>
      </c>
      <c r="G1591" s="430">
        <f t="shared" si="154"/>
        <v>0</v>
      </c>
      <c r="H1591" s="460">
        <v>0</v>
      </c>
      <c r="I1591" s="460"/>
      <c r="J1591" s="460">
        <v>0</v>
      </c>
      <c r="K1591" s="460">
        <v>0</v>
      </c>
      <c r="L1591" s="460"/>
      <c r="M1591" s="445">
        <f t="shared" si="151"/>
        <v>0</v>
      </c>
      <c r="N1591" s="460"/>
      <c r="O1591" s="445">
        <f t="shared" si="155"/>
        <v>0</v>
      </c>
      <c r="P1591" s="444">
        <f t="shared" si="156"/>
        <v>0</v>
      </c>
      <c r="Q1591" s="463"/>
      <c r="R1591" s="453">
        <f t="shared" si="152"/>
        <v>0</v>
      </c>
    </row>
    <row r="1592" ht="29.25" spans="1:18">
      <c r="A1592" s="426">
        <v>22908</v>
      </c>
      <c r="B1592" s="427" t="s">
        <v>128</v>
      </c>
      <c r="C1592" s="427" t="s">
        <v>198</v>
      </c>
      <c r="D1592" s="428"/>
      <c r="E1592" s="429" t="s">
        <v>1528</v>
      </c>
      <c r="F1592" s="460">
        <f t="shared" si="153"/>
        <v>159</v>
      </c>
      <c r="G1592" s="430">
        <f t="shared" si="154"/>
        <v>159</v>
      </c>
      <c r="H1592" s="460">
        <v>52</v>
      </c>
      <c r="I1592" s="460">
        <v>0</v>
      </c>
      <c r="J1592" s="460">
        <v>107</v>
      </c>
      <c r="K1592" s="460">
        <v>0</v>
      </c>
      <c r="L1592" s="460"/>
      <c r="M1592" s="445">
        <f t="shared" si="151"/>
        <v>0</v>
      </c>
      <c r="N1592" s="460"/>
      <c r="O1592" s="445">
        <f t="shared" si="155"/>
        <v>0</v>
      </c>
      <c r="P1592" s="444">
        <f t="shared" si="156"/>
        <v>0</v>
      </c>
      <c r="Q1592" s="463"/>
      <c r="R1592" s="453">
        <f t="shared" si="152"/>
        <v>370</v>
      </c>
    </row>
    <row r="1593" ht="29.25" hidden="1" spans="1:18">
      <c r="A1593" s="426">
        <v>2290802</v>
      </c>
      <c r="B1593" s="427"/>
      <c r="C1593" s="427"/>
      <c r="D1593" s="427" t="s">
        <v>186</v>
      </c>
      <c r="E1593" s="429" t="s">
        <v>1529</v>
      </c>
      <c r="F1593" s="460">
        <f t="shared" si="153"/>
        <v>0</v>
      </c>
      <c r="G1593" s="430">
        <f t="shared" si="154"/>
        <v>0</v>
      </c>
      <c r="H1593" s="460">
        <v>0</v>
      </c>
      <c r="I1593" s="460"/>
      <c r="J1593" s="460">
        <v>0</v>
      </c>
      <c r="K1593" s="460">
        <v>0</v>
      </c>
      <c r="L1593" s="460"/>
      <c r="M1593" s="445">
        <f t="shared" si="151"/>
        <v>0</v>
      </c>
      <c r="N1593" s="460"/>
      <c r="O1593" s="445">
        <f t="shared" si="155"/>
        <v>0</v>
      </c>
      <c r="P1593" s="444">
        <f t="shared" si="156"/>
        <v>0</v>
      </c>
      <c r="Q1593" s="463"/>
      <c r="R1593" s="453">
        <f t="shared" si="152"/>
        <v>0</v>
      </c>
    </row>
    <row r="1594" ht="29.25" hidden="1" spans="1:18">
      <c r="A1594" s="426">
        <v>2290803</v>
      </c>
      <c r="B1594" s="427"/>
      <c r="C1594" s="427"/>
      <c r="D1594" s="427" t="s">
        <v>188</v>
      </c>
      <c r="E1594" s="429" t="s">
        <v>1530</v>
      </c>
      <c r="F1594" s="460">
        <f t="shared" si="153"/>
        <v>0</v>
      </c>
      <c r="G1594" s="430">
        <f t="shared" si="154"/>
        <v>0</v>
      </c>
      <c r="H1594" s="460">
        <v>0</v>
      </c>
      <c r="I1594" s="460"/>
      <c r="J1594" s="460">
        <v>0</v>
      </c>
      <c r="K1594" s="460">
        <v>0</v>
      </c>
      <c r="L1594" s="460"/>
      <c r="M1594" s="445">
        <f t="shared" si="151"/>
        <v>0</v>
      </c>
      <c r="N1594" s="460"/>
      <c r="O1594" s="445">
        <f t="shared" si="155"/>
        <v>0</v>
      </c>
      <c r="P1594" s="444">
        <f t="shared" si="156"/>
        <v>0</v>
      </c>
      <c r="Q1594" s="463"/>
      <c r="R1594" s="453">
        <f t="shared" si="152"/>
        <v>0</v>
      </c>
    </row>
    <row r="1595" ht="29.25" spans="1:18">
      <c r="A1595" s="426">
        <v>2290804</v>
      </c>
      <c r="B1595" s="427"/>
      <c r="C1595" s="427"/>
      <c r="D1595" s="427" t="s">
        <v>190</v>
      </c>
      <c r="E1595" s="429" t="s">
        <v>1531</v>
      </c>
      <c r="F1595" s="460">
        <f t="shared" si="153"/>
        <v>9</v>
      </c>
      <c r="G1595" s="430">
        <f t="shared" si="154"/>
        <v>9</v>
      </c>
      <c r="H1595" s="460">
        <v>9</v>
      </c>
      <c r="I1595" s="460">
        <v>0</v>
      </c>
      <c r="J1595" s="460">
        <v>0</v>
      </c>
      <c r="K1595" s="460">
        <v>0</v>
      </c>
      <c r="L1595" s="460"/>
      <c r="M1595" s="445">
        <f t="shared" si="151"/>
        <v>0</v>
      </c>
      <c r="N1595" s="460"/>
      <c r="O1595" s="445">
        <f t="shared" si="155"/>
        <v>0</v>
      </c>
      <c r="P1595" s="444">
        <f t="shared" si="156"/>
        <v>0</v>
      </c>
      <c r="Q1595" s="463"/>
      <c r="R1595" s="453">
        <f t="shared" si="152"/>
        <v>27</v>
      </c>
    </row>
    <row r="1596" ht="29.25" spans="1:18">
      <c r="A1596" s="426">
        <v>2290805</v>
      </c>
      <c r="B1596" s="427"/>
      <c r="C1596" s="427"/>
      <c r="D1596" s="427" t="s">
        <v>192</v>
      </c>
      <c r="E1596" s="429" t="s">
        <v>1532</v>
      </c>
      <c r="F1596" s="460">
        <f t="shared" si="153"/>
        <v>150</v>
      </c>
      <c r="G1596" s="430">
        <f t="shared" si="154"/>
        <v>150</v>
      </c>
      <c r="H1596" s="460">
        <v>43</v>
      </c>
      <c r="I1596" s="460">
        <v>0</v>
      </c>
      <c r="J1596" s="460">
        <v>107</v>
      </c>
      <c r="K1596" s="460">
        <v>0</v>
      </c>
      <c r="L1596" s="460"/>
      <c r="M1596" s="445">
        <f t="shared" si="151"/>
        <v>0</v>
      </c>
      <c r="N1596" s="460"/>
      <c r="O1596" s="445">
        <f t="shared" si="155"/>
        <v>0</v>
      </c>
      <c r="P1596" s="444">
        <f t="shared" si="156"/>
        <v>0</v>
      </c>
      <c r="Q1596" s="463"/>
      <c r="R1596" s="453">
        <f t="shared" si="152"/>
        <v>343</v>
      </c>
    </row>
    <row r="1597" ht="15" hidden="1" spans="1:18">
      <c r="A1597" s="426">
        <v>2290806</v>
      </c>
      <c r="B1597" s="427"/>
      <c r="C1597" s="427"/>
      <c r="D1597" s="427" t="s">
        <v>194</v>
      </c>
      <c r="E1597" s="429" t="s">
        <v>1533</v>
      </c>
      <c r="F1597" s="460">
        <f t="shared" si="153"/>
        <v>0</v>
      </c>
      <c r="G1597" s="430">
        <f t="shared" si="154"/>
        <v>0</v>
      </c>
      <c r="H1597" s="460">
        <v>0</v>
      </c>
      <c r="I1597" s="460"/>
      <c r="J1597" s="460">
        <v>0</v>
      </c>
      <c r="K1597" s="460">
        <v>0</v>
      </c>
      <c r="L1597" s="460"/>
      <c r="M1597" s="445">
        <f t="shared" si="151"/>
        <v>0</v>
      </c>
      <c r="N1597" s="460"/>
      <c r="O1597" s="445">
        <f t="shared" si="155"/>
        <v>0</v>
      </c>
      <c r="P1597" s="444">
        <f t="shared" si="156"/>
        <v>0</v>
      </c>
      <c r="Q1597" s="463"/>
      <c r="R1597" s="453">
        <f t="shared" si="152"/>
        <v>0</v>
      </c>
    </row>
    <row r="1598" ht="29.25" hidden="1" spans="1:18">
      <c r="A1598" s="426">
        <v>2290807</v>
      </c>
      <c r="B1598" s="427"/>
      <c r="C1598" s="427"/>
      <c r="D1598" s="427" t="s">
        <v>196</v>
      </c>
      <c r="E1598" s="429" t="s">
        <v>1534</v>
      </c>
      <c r="F1598" s="460">
        <f t="shared" si="153"/>
        <v>0</v>
      </c>
      <c r="G1598" s="430">
        <f t="shared" si="154"/>
        <v>0</v>
      </c>
      <c r="H1598" s="460">
        <v>0</v>
      </c>
      <c r="I1598" s="460"/>
      <c r="J1598" s="460">
        <v>0</v>
      </c>
      <c r="K1598" s="460">
        <v>0</v>
      </c>
      <c r="L1598" s="460"/>
      <c r="M1598" s="445">
        <f t="shared" si="151"/>
        <v>0</v>
      </c>
      <c r="N1598" s="460"/>
      <c r="O1598" s="445">
        <f t="shared" si="155"/>
        <v>0</v>
      </c>
      <c r="P1598" s="444">
        <f t="shared" si="156"/>
        <v>0</v>
      </c>
      <c r="Q1598" s="463"/>
      <c r="R1598" s="453">
        <f t="shared" si="152"/>
        <v>0</v>
      </c>
    </row>
    <row r="1599" ht="15" hidden="1" spans="1:18">
      <c r="A1599" s="426">
        <v>2290808</v>
      </c>
      <c r="B1599" s="427"/>
      <c r="C1599" s="427"/>
      <c r="D1599" s="427" t="s">
        <v>198</v>
      </c>
      <c r="E1599" s="429" t="s">
        <v>1535</v>
      </c>
      <c r="F1599" s="460">
        <f t="shared" si="153"/>
        <v>0</v>
      </c>
      <c r="G1599" s="430">
        <f t="shared" si="154"/>
        <v>0</v>
      </c>
      <c r="H1599" s="460">
        <v>0</v>
      </c>
      <c r="I1599" s="460"/>
      <c r="J1599" s="460">
        <v>0</v>
      </c>
      <c r="K1599" s="460">
        <v>0</v>
      </c>
      <c r="L1599" s="460"/>
      <c r="M1599" s="445">
        <f t="shared" si="151"/>
        <v>0</v>
      </c>
      <c r="N1599" s="460"/>
      <c r="O1599" s="445">
        <f t="shared" si="155"/>
        <v>0</v>
      </c>
      <c r="P1599" s="444">
        <f t="shared" si="156"/>
        <v>0</v>
      </c>
      <c r="Q1599" s="463"/>
      <c r="R1599" s="453">
        <f t="shared" si="152"/>
        <v>0</v>
      </c>
    </row>
    <row r="1600" ht="29.25" hidden="1" spans="1:18">
      <c r="A1600" s="426">
        <v>2290899</v>
      </c>
      <c r="B1600" s="427"/>
      <c r="C1600" s="427"/>
      <c r="D1600" s="427" t="s">
        <v>204</v>
      </c>
      <c r="E1600" s="429" t="s">
        <v>1536</v>
      </c>
      <c r="F1600" s="460">
        <f t="shared" si="153"/>
        <v>0</v>
      </c>
      <c r="G1600" s="430">
        <f t="shared" si="154"/>
        <v>0</v>
      </c>
      <c r="H1600" s="460">
        <v>0</v>
      </c>
      <c r="I1600" s="460">
        <v>0</v>
      </c>
      <c r="J1600" s="460">
        <v>0</v>
      </c>
      <c r="K1600" s="460">
        <v>0</v>
      </c>
      <c r="L1600" s="460"/>
      <c r="M1600" s="445">
        <f t="shared" si="151"/>
        <v>0</v>
      </c>
      <c r="N1600" s="460"/>
      <c r="O1600" s="445">
        <f t="shared" si="155"/>
        <v>0</v>
      </c>
      <c r="P1600" s="444">
        <f t="shared" si="156"/>
        <v>0</v>
      </c>
      <c r="Q1600" s="463"/>
      <c r="R1600" s="453">
        <f t="shared" si="152"/>
        <v>0</v>
      </c>
    </row>
    <row r="1601" ht="29.25" hidden="1" spans="1:18">
      <c r="A1601" s="426">
        <v>22960</v>
      </c>
      <c r="B1601" s="427" t="s">
        <v>128</v>
      </c>
      <c r="C1601" s="427" t="s">
        <v>916</v>
      </c>
      <c r="D1601" s="428"/>
      <c r="E1601" s="429" t="s">
        <v>1537</v>
      </c>
      <c r="F1601" s="460">
        <f t="shared" si="153"/>
        <v>0</v>
      </c>
      <c r="G1601" s="430">
        <f t="shared" si="154"/>
        <v>0</v>
      </c>
      <c r="H1601" s="460">
        <v>0</v>
      </c>
      <c r="I1601" s="460"/>
      <c r="J1601" s="460">
        <v>0</v>
      </c>
      <c r="K1601" s="460">
        <v>0</v>
      </c>
      <c r="L1601" s="460"/>
      <c r="M1601" s="445">
        <f t="shared" si="151"/>
        <v>0</v>
      </c>
      <c r="N1601" s="460"/>
      <c r="O1601" s="445">
        <f t="shared" si="155"/>
        <v>0</v>
      </c>
      <c r="P1601" s="444">
        <f t="shared" si="156"/>
        <v>0</v>
      </c>
      <c r="Q1601" s="463"/>
      <c r="R1601" s="453">
        <f t="shared" si="152"/>
        <v>0</v>
      </c>
    </row>
    <row r="1602" ht="29.25" hidden="1" spans="1:18">
      <c r="A1602" s="426">
        <v>2296001</v>
      </c>
      <c r="B1602" s="427"/>
      <c r="C1602" s="427"/>
      <c r="D1602" s="427" t="s">
        <v>183</v>
      </c>
      <c r="E1602" s="429" t="s">
        <v>1538</v>
      </c>
      <c r="F1602" s="460">
        <f t="shared" si="153"/>
        <v>0</v>
      </c>
      <c r="G1602" s="430">
        <f t="shared" si="154"/>
        <v>0</v>
      </c>
      <c r="H1602" s="460">
        <v>0</v>
      </c>
      <c r="I1602" s="460"/>
      <c r="J1602" s="460">
        <v>0</v>
      </c>
      <c r="K1602" s="460">
        <v>0</v>
      </c>
      <c r="L1602" s="460"/>
      <c r="M1602" s="445">
        <f t="shared" si="151"/>
        <v>0</v>
      </c>
      <c r="N1602" s="460"/>
      <c r="O1602" s="445">
        <f t="shared" si="155"/>
        <v>0</v>
      </c>
      <c r="P1602" s="444">
        <f t="shared" si="156"/>
        <v>0</v>
      </c>
      <c r="Q1602" s="463"/>
      <c r="R1602" s="453">
        <f t="shared" si="152"/>
        <v>0</v>
      </c>
    </row>
    <row r="1603" ht="29.25" hidden="1" spans="1:18">
      <c r="A1603" s="426">
        <v>2296002</v>
      </c>
      <c r="B1603" s="427"/>
      <c r="C1603" s="427"/>
      <c r="D1603" s="427" t="s">
        <v>186</v>
      </c>
      <c r="E1603" s="429" t="s">
        <v>1539</v>
      </c>
      <c r="F1603" s="460">
        <f t="shared" si="153"/>
        <v>0</v>
      </c>
      <c r="G1603" s="430">
        <f t="shared" si="154"/>
        <v>0</v>
      </c>
      <c r="H1603" s="460">
        <v>0</v>
      </c>
      <c r="I1603" s="460"/>
      <c r="J1603" s="460">
        <v>0</v>
      </c>
      <c r="K1603" s="460">
        <v>0</v>
      </c>
      <c r="L1603" s="460"/>
      <c r="M1603" s="445">
        <f t="shared" si="151"/>
        <v>0</v>
      </c>
      <c r="N1603" s="460"/>
      <c r="O1603" s="445">
        <f t="shared" si="155"/>
        <v>0</v>
      </c>
      <c r="P1603" s="444">
        <f t="shared" si="156"/>
        <v>0</v>
      </c>
      <c r="Q1603" s="463"/>
      <c r="R1603" s="453">
        <f t="shared" si="152"/>
        <v>0</v>
      </c>
    </row>
    <row r="1604" ht="29.25" hidden="1" spans="1:18">
      <c r="A1604" s="426">
        <v>2296003</v>
      </c>
      <c r="B1604" s="427"/>
      <c r="C1604" s="427"/>
      <c r="D1604" s="427" t="s">
        <v>188</v>
      </c>
      <c r="E1604" s="429" t="s">
        <v>1540</v>
      </c>
      <c r="F1604" s="460">
        <f t="shared" si="153"/>
        <v>0</v>
      </c>
      <c r="G1604" s="430">
        <f t="shared" si="154"/>
        <v>0</v>
      </c>
      <c r="H1604" s="460">
        <v>0</v>
      </c>
      <c r="I1604" s="460"/>
      <c r="J1604" s="460">
        <v>0</v>
      </c>
      <c r="K1604" s="460">
        <v>0</v>
      </c>
      <c r="L1604" s="460"/>
      <c r="M1604" s="445">
        <f t="shared" si="151"/>
        <v>0</v>
      </c>
      <c r="N1604" s="460"/>
      <c r="O1604" s="445">
        <f t="shared" si="155"/>
        <v>0</v>
      </c>
      <c r="P1604" s="444">
        <f t="shared" si="156"/>
        <v>0</v>
      </c>
      <c r="Q1604" s="463"/>
      <c r="R1604" s="453">
        <f t="shared" si="152"/>
        <v>0</v>
      </c>
    </row>
    <row r="1605" ht="29.25" hidden="1" spans="1:18">
      <c r="A1605" s="426">
        <v>2296004</v>
      </c>
      <c r="B1605" s="427"/>
      <c r="C1605" s="427"/>
      <c r="D1605" s="427" t="s">
        <v>190</v>
      </c>
      <c r="E1605" s="429" t="s">
        <v>1541</v>
      </c>
      <c r="F1605" s="460">
        <f t="shared" si="153"/>
        <v>0</v>
      </c>
      <c r="G1605" s="430">
        <f t="shared" si="154"/>
        <v>0</v>
      </c>
      <c r="H1605" s="460">
        <v>0</v>
      </c>
      <c r="I1605" s="460"/>
      <c r="J1605" s="460">
        <v>0</v>
      </c>
      <c r="K1605" s="460">
        <v>0</v>
      </c>
      <c r="L1605" s="460"/>
      <c r="M1605" s="445">
        <f t="shared" si="151"/>
        <v>0</v>
      </c>
      <c r="N1605" s="460"/>
      <c r="O1605" s="445">
        <f t="shared" si="155"/>
        <v>0</v>
      </c>
      <c r="P1605" s="444">
        <f t="shared" si="156"/>
        <v>0</v>
      </c>
      <c r="Q1605" s="463"/>
      <c r="R1605" s="453">
        <f t="shared" si="152"/>
        <v>0</v>
      </c>
    </row>
    <row r="1606" ht="29.25" hidden="1" spans="1:18">
      <c r="A1606" s="426">
        <v>2296005</v>
      </c>
      <c r="B1606" s="427"/>
      <c r="C1606" s="427"/>
      <c r="D1606" s="427" t="s">
        <v>192</v>
      </c>
      <c r="E1606" s="429" t="s">
        <v>1542</v>
      </c>
      <c r="F1606" s="460">
        <f t="shared" si="153"/>
        <v>0</v>
      </c>
      <c r="G1606" s="430">
        <f t="shared" si="154"/>
        <v>0</v>
      </c>
      <c r="H1606" s="460">
        <v>0</v>
      </c>
      <c r="I1606" s="460"/>
      <c r="J1606" s="460">
        <v>0</v>
      </c>
      <c r="K1606" s="460">
        <v>0</v>
      </c>
      <c r="L1606" s="460"/>
      <c r="M1606" s="445">
        <f t="shared" si="151"/>
        <v>0</v>
      </c>
      <c r="N1606" s="460"/>
      <c r="O1606" s="445">
        <f t="shared" si="155"/>
        <v>0</v>
      </c>
      <c r="P1606" s="444">
        <f t="shared" si="156"/>
        <v>0</v>
      </c>
      <c r="Q1606" s="463"/>
      <c r="R1606" s="453">
        <f t="shared" si="152"/>
        <v>0</v>
      </c>
    </row>
    <row r="1607" ht="29.25" hidden="1" spans="1:18">
      <c r="A1607" s="426">
        <v>2296006</v>
      </c>
      <c r="B1607" s="427"/>
      <c r="C1607" s="427"/>
      <c r="D1607" s="427" t="s">
        <v>194</v>
      </c>
      <c r="E1607" s="429" t="s">
        <v>1543</v>
      </c>
      <c r="F1607" s="460">
        <f t="shared" si="153"/>
        <v>0</v>
      </c>
      <c r="G1607" s="430">
        <f t="shared" si="154"/>
        <v>0</v>
      </c>
      <c r="H1607" s="460">
        <v>0</v>
      </c>
      <c r="I1607" s="460"/>
      <c r="J1607" s="460">
        <v>0</v>
      </c>
      <c r="K1607" s="460">
        <v>0</v>
      </c>
      <c r="L1607" s="460"/>
      <c r="M1607" s="445">
        <f t="shared" ref="M1607:M1670" si="157">IF(F1607=0,0,L1607/F1607)</f>
        <v>0</v>
      </c>
      <c r="N1607" s="460"/>
      <c r="O1607" s="445">
        <f t="shared" si="155"/>
        <v>0</v>
      </c>
      <c r="P1607" s="444">
        <f t="shared" si="156"/>
        <v>0</v>
      </c>
      <c r="Q1607" s="463"/>
      <c r="R1607" s="453">
        <f t="shared" si="152"/>
        <v>0</v>
      </c>
    </row>
    <row r="1608" ht="29.25" hidden="1" spans="1:18">
      <c r="A1608" s="426">
        <v>2296010</v>
      </c>
      <c r="B1608" s="427"/>
      <c r="C1608" s="427"/>
      <c r="D1608" s="427" t="s">
        <v>260</v>
      </c>
      <c r="E1608" s="429" t="s">
        <v>1544</v>
      </c>
      <c r="F1608" s="460">
        <f t="shared" si="153"/>
        <v>0</v>
      </c>
      <c r="G1608" s="430">
        <f t="shared" si="154"/>
        <v>0</v>
      </c>
      <c r="H1608" s="460">
        <v>0</v>
      </c>
      <c r="I1608" s="460"/>
      <c r="J1608" s="460">
        <v>0</v>
      </c>
      <c r="K1608" s="460">
        <v>0</v>
      </c>
      <c r="L1608" s="460"/>
      <c r="M1608" s="445">
        <f t="shared" si="157"/>
        <v>0</v>
      </c>
      <c r="N1608" s="460"/>
      <c r="O1608" s="445">
        <f t="shared" si="155"/>
        <v>0</v>
      </c>
      <c r="P1608" s="444">
        <f t="shared" si="156"/>
        <v>0</v>
      </c>
      <c r="Q1608" s="463"/>
      <c r="R1608" s="453">
        <f t="shared" ref="R1608:R1671" si="158">F1608+G1608+H1608+L1608+M1608+N1608+O1608+P1608</f>
        <v>0</v>
      </c>
    </row>
    <row r="1609" ht="29.25" hidden="1" spans="1:18">
      <c r="A1609" s="426">
        <v>2296011</v>
      </c>
      <c r="B1609" s="427"/>
      <c r="C1609" s="427"/>
      <c r="D1609" s="427" t="s">
        <v>269</v>
      </c>
      <c r="E1609" s="429" t="s">
        <v>1545</v>
      </c>
      <c r="F1609" s="460">
        <f t="shared" ref="F1609:F1672" si="159">G1609+K1609</f>
        <v>0</v>
      </c>
      <c r="G1609" s="430">
        <f t="shared" ref="G1609:G1672" si="160">H1609+I1609+J1609</f>
        <v>0</v>
      </c>
      <c r="H1609" s="460">
        <v>0</v>
      </c>
      <c r="I1609" s="460"/>
      <c r="J1609" s="460">
        <v>0</v>
      </c>
      <c r="K1609" s="460">
        <v>0</v>
      </c>
      <c r="L1609" s="460"/>
      <c r="M1609" s="445">
        <f t="shared" si="157"/>
        <v>0</v>
      </c>
      <c r="N1609" s="460"/>
      <c r="O1609" s="445">
        <f t="shared" si="155"/>
        <v>0</v>
      </c>
      <c r="P1609" s="444">
        <f t="shared" si="156"/>
        <v>0</v>
      </c>
      <c r="Q1609" s="463"/>
      <c r="R1609" s="453">
        <f t="shared" si="158"/>
        <v>0</v>
      </c>
    </row>
    <row r="1610" ht="29.25" hidden="1" spans="1:18">
      <c r="A1610" s="426">
        <v>2296012</v>
      </c>
      <c r="B1610" s="427"/>
      <c r="C1610" s="427"/>
      <c r="D1610" s="427" t="s">
        <v>271</v>
      </c>
      <c r="E1610" s="429" t="s">
        <v>1546</v>
      </c>
      <c r="F1610" s="460">
        <f t="shared" si="159"/>
        <v>0</v>
      </c>
      <c r="G1610" s="430">
        <f t="shared" si="160"/>
        <v>0</v>
      </c>
      <c r="H1610" s="460">
        <v>0</v>
      </c>
      <c r="I1610" s="460"/>
      <c r="J1610" s="460">
        <v>0</v>
      </c>
      <c r="K1610" s="460">
        <v>0</v>
      </c>
      <c r="L1610" s="460"/>
      <c r="M1610" s="445">
        <f t="shared" si="157"/>
        <v>0</v>
      </c>
      <c r="N1610" s="460"/>
      <c r="O1610" s="445">
        <f t="shared" si="155"/>
        <v>0</v>
      </c>
      <c r="P1610" s="444">
        <f t="shared" si="156"/>
        <v>0</v>
      </c>
      <c r="Q1610" s="463"/>
      <c r="R1610" s="453">
        <f t="shared" si="158"/>
        <v>0</v>
      </c>
    </row>
    <row r="1611" ht="29.25" hidden="1" spans="1:18">
      <c r="A1611" s="426">
        <v>2296013</v>
      </c>
      <c r="B1611" s="427"/>
      <c r="C1611" s="427"/>
      <c r="D1611" s="427" t="s">
        <v>279</v>
      </c>
      <c r="E1611" s="429" t="s">
        <v>1547</v>
      </c>
      <c r="F1611" s="460">
        <f t="shared" si="159"/>
        <v>0</v>
      </c>
      <c r="G1611" s="430">
        <f t="shared" si="160"/>
        <v>0</v>
      </c>
      <c r="H1611" s="460">
        <v>0</v>
      </c>
      <c r="I1611" s="460"/>
      <c r="J1611" s="460">
        <v>0</v>
      </c>
      <c r="K1611" s="460">
        <v>0</v>
      </c>
      <c r="L1611" s="460"/>
      <c r="M1611" s="445">
        <f t="shared" si="157"/>
        <v>0</v>
      </c>
      <c r="N1611" s="460"/>
      <c r="O1611" s="445">
        <f t="shared" si="155"/>
        <v>0</v>
      </c>
      <c r="P1611" s="444">
        <f t="shared" si="156"/>
        <v>0</v>
      </c>
      <c r="Q1611" s="463"/>
      <c r="R1611" s="453">
        <f t="shared" si="158"/>
        <v>0</v>
      </c>
    </row>
    <row r="1612" ht="29.25" hidden="1" spans="1:18">
      <c r="A1612" s="426">
        <v>2296099</v>
      </c>
      <c r="B1612" s="427"/>
      <c r="C1612" s="427"/>
      <c r="D1612" s="427" t="s">
        <v>204</v>
      </c>
      <c r="E1612" s="429" t="s">
        <v>1548</v>
      </c>
      <c r="F1612" s="460">
        <f t="shared" si="159"/>
        <v>0</v>
      </c>
      <c r="G1612" s="430">
        <f t="shared" si="160"/>
        <v>0</v>
      </c>
      <c r="H1612" s="460">
        <v>0</v>
      </c>
      <c r="I1612" s="460"/>
      <c r="J1612" s="460">
        <v>0</v>
      </c>
      <c r="K1612" s="460">
        <v>0</v>
      </c>
      <c r="L1612" s="460"/>
      <c r="M1612" s="445">
        <f t="shared" si="157"/>
        <v>0</v>
      </c>
      <c r="N1612" s="460"/>
      <c r="O1612" s="445">
        <f t="shared" si="155"/>
        <v>0</v>
      </c>
      <c r="P1612" s="444">
        <f t="shared" si="156"/>
        <v>0</v>
      </c>
      <c r="Q1612" s="463"/>
      <c r="R1612" s="453">
        <f t="shared" si="158"/>
        <v>0</v>
      </c>
    </row>
    <row r="1613" ht="29.25" hidden="1" spans="1:18">
      <c r="A1613" s="426">
        <v>22961</v>
      </c>
      <c r="B1613" s="427" t="s">
        <v>128</v>
      </c>
      <c r="C1613" s="427" t="s">
        <v>922</v>
      </c>
      <c r="D1613" s="428"/>
      <c r="E1613" s="429" t="s">
        <v>1549</v>
      </c>
      <c r="F1613" s="460">
        <f t="shared" si="159"/>
        <v>0</v>
      </c>
      <c r="G1613" s="430">
        <f t="shared" si="160"/>
        <v>0</v>
      </c>
      <c r="H1613" s="460">
        <v>0</v>
      </c>
      <c r="I1613" s="460"/>
      <c r="J1613" s="460">
        <v>0</v>
      </c>
      <c r="K1613" s="460">
        <v>0</v>
      </c>
      <c r="L1613" s="460"/>
      <c r="M1613" s="445">
        <f t="shared" si="157"/>
        <v>0</v>
      </c>
      <c r="N1613" s="460"/>
      <c r="O1613" s="445">
        <f t="shared" si="155"/>
        <v>0</v>
      </c>
      <c r="P1613" s="444">
        <f t="shared" si="156"/>
        <v>0</v>
      </c>
      <c r="Q1613" s="463"/>
      <c r="R1613" s="453">
        <f t="shared" si="158"/>
        <v>0</v>
      </c>
    </row>
    <row r="1614" ht="30" customHeight="1" spans="1:18">
      <c r="A1614" s="426">
        <v>22999</v>
      </c>
      <c r="B1614" s="427" t="s">
        <v>128</v>
      </c>
      <c r="C1614" s="427" t="s">
        <v>204</v>
      </c>
      <c r="D1614" s="428"/>
      <c r="E1614" s="429" t="s">
        <v>1364</v>
      </c>
      <c r="F1614" s="460">
        <f t="shared" si="159"/>
        <v>1146689.86</v>
      </c>
      <c r="G1614" s="430">
        <f t="shared" si="160"/>
        <v>866289.86</v>
      </c>
      <c r="H1614" s="460">
        <v>797211</v>
      </c>
      <c r="I1614" s="460">
        <v>0</v>
      </c>
      <c r="J1614" s="460">
        <v>69078.86</v>
      </c>
      <c r="K1614" s="460">
        <v>280400</v>
      </c>
      <c r="L1614" s="460">
        <v>256466</v>
      </c>
      <c r="M1614" s="445">
        <f t="shared" si="157"/>
        <v>0.223657685435537</v>
      </c>
      <c r="N1614" s="460">
        <v>6292</v>
      </c>
      <c r="O1614" s="445">
        <f t="shared" si="155"/>
        <v>40.7606484424666</v>
      </c>
      <c r="P1614" s="444">
        <f t="shared" si="156"/>
        <v>250174</v>
      </c>
      <c r="Q1614" s="463"/>
      <c r="R1614" s="453">
        <f t="shared" si="158"/>
        <v>3323163.70430613</v>
      </c>
    </row>
    <row r="1615" ht="30" customHeight="1" spans="1:18">
      <c r="A1615" s="426">
        <v>2299901</v>
      </c>
      <c r="B1615" s="427"/>
      <c r="C1615" s="427"/>
      <c r="D1615" s="427" t="s">
        <v>183</v>
      </c>
      <c r="E1615" s="429" t="s">
        <v>389</v>
      </c>
      <c r="F1615" s="460">
        <f t="shared" si="159"/>
        <v>1146689.86</v>
      </c>
      <c r="G1615" s="430">
        <f t="shared" si="160"/>
        <v>866289.86</v>
      </c>
      <c r="H1615" s="460">
        <v>797211</v>
      </c>
      <c r="I1615" s="460">
        <v>0</v>
      </c>
      <c r="J1615" s="460">
        <v>69078.86</v>
      </c>
      <c r="K1615" s="460">
        <v>280400</v>
      </c>
      <c r="L1615" s="460">
        <v>256466</v>
      </c>
      <c r="M1615" s="445">
        <f t="shared" si="157"/>
        <v>0.223657685435537</v>
      </c>
      <c r="N1615" s="460">
        <v>6292</v>
      </c>
      <c r="O1615" s="445">
        <f t="shared" si="155"/>
        <v>40.7606484424666</v>
      </c>
      <c r="P1615" s="444">
        <f t="shared" si="156"/>
        <v>250174</v>
      </c>
      <c r="Q1615" s="463"/>
      <c r="R1615" s="453">
        <f t="shared" si="158"/>
        <v>3323163.70430613</v>
      </c>
    </row>
    <row r="1616" ht="30" hidden="1" customHeight="1" spans="1:18">
      <c r="A1616" s="426">
        <v>230</v>
      </c>
      <c r="B1616" s="427" t="s">
        <v>1550</v>
      </c>
      <c r="C1616" s="428"/>
      <c r="D1616" s="428"/>
      <c r="E1616" s="429" t="s">
        <v>1551</v>
      </c>
      <c r="F1616" s="460">
        <f t="shared" si="159"/>
        <v>0</v>
      </c>
      <c r="G1616" s="430">
        <f t="shared" si="160"/>
        <v>0</v>
      </c>
      <c r="H1616" s="460">
        <v>0</v>
      </c>
      <c r="I1616" s="460">
        <v>0</v>
      </c>
      <c r="J1616" s="460">
        <v>0</v>
      </c>
      <c r="K1616" s="460">
        <v>0</v>
      </c>
      <c r="L1616" s="460"/>
      <c r="M1616" s="445">
        <f t="shared" si="157"/>
        <v>0</v>
      </c>
      <c r="N1616" s="460"/>
      <c r="O1616" s="445">
        <f t="shared" si="155"/>
        <v>0</v>
      </c>
      <c r="P1616" s="444">
        <f t="shared" si="156"/>
        <v>0</v>
      </c>
      <c r="Q1616" s="463"/>
      <c r="R1616" s="453">
        <f t="shared" si="158"/>
        <v>0</v>
      </c>
    </row>
    <row r="1617" ht="30" hidden="1" customHeight="1" spans="1:18">
      <c r="A1617" s="426">
        <v>23001</v>
      </c>
      <c r="B1617" s="427" t="s">
        <v>1550</v>
      </c>
      <c r="C1617" s="427" t="s">
        <v>183</v>
      </c>
      <c r="D1617" s="428"/>
      <c r="E1617" s="429" t="s">
        <v>1552</v>
      </c>
      <c r="F1617" s="460">
        <f t="shared" si="159"/>
        <v>0</v>
      </c>
      <c r="G1617" s="430">
        <f t="shared" si="160"/>
        <v>0</v>
      </c>
      <c r="H1617" s="460">
        <v>0</v>
      </c>
      <c r="I1617" s="460">
        <v>0</v>
      </c>
      <c r="J1617" s="460">
        <v>0</v>
      </c>
      <c r="K1617" s="460">
        <v>0</v>
      </c>
      <c r="L1617" s="460"/>
      <c r="M1617" s="445">
        <f t="shared" si="157"/>
        <v>0</v>
      </c>
      <c r="N1617" s="460"/>
      <c r="O1617" s="445">
        <f t="shared" ref="O1617:O1680" si="161">IF(N1617=0,0,L1617/N1617)</f>
        <v>0</v>
      </c>
      <c r="P1617" s="444">
        <f t="shared" ref="P1617:P1680" si="162">L1617-N1617</f>
        <v>0</v>
      </c>
      <c r="Q1617" s="463"/>
      <c r="R1617" s="453">
        <f t="shared" si="158"/>
        <v>0</v>
      </c>
    </row>
    <row r="1618" ht="30" hidden="1" customHeight="1" spans="1:18">
      <c r="A1618" s="426">
        <v>2300101</v>
      </c>
      <c r="B1618" s="427"/>
      <c r="C1618" s="427"/>
      <c r="D1618" s="427" t="s">
        <v>183</v>
      </c>
      <c r="E1618" s="429" t="s">
        <v>1553</v>
      </c>
      <c r="F1618" s="460">
        <f t="shared" si="159"/>
        <v>0</v>
      </c>
      <c r="G1618" s="430">
        <f t="shared" si="160"/>
        <v>0</v>
      </c>
      <c r="H1618" s="460">
        <v>0</v>
      </c>
      <c r="I1618" s="460">
        <v>0</v>
      </c>
      <c r="J1618" s="460">
        <v>0</v>
      </c>
      <c r="K1618" s="460">
        <v>0</v>
      </c>
      <c r="L1618" s="460"/>
      <c r="M1618" s="445">
        <f t="shared" si="157"/>
        <v>0</v>
      </c>
      <c r="N1618" s="460"/>
      <c r="O1618" s="445">
        <f t="shared" si="161"/>
        <v>0</v>
      </c>
      <c r="P1618" s="444">
        <f t="shared" si="162"/>
        <v>0</v>
      </c>
      <c r="Q1618" s="463"/>
      <c r="R1618" s="453">
        <f t="shared" si="158"/>
        <v>0</v>
      </c>
    </row>
    <row r="1619" ht="30" hidden="1" customHeight="1" spans="1:18">
      <c r="A1619" s="426">
        <v>2300102</v>
      </c>
      <c r="B1619" s="427"/>
      <c r="C1619" s="427"/>
      <c r="D1619" s="427" t="s">
        <v>186</v>
      </c>
      <c r="E1619" s="429" t="s">
        <v>1554</v>
      </c>
      <c r="F1619" s="460">
        <f t="shared" si="159"/>
        <v>0</v>
      </c>
      <c r="G1619" s="430">
        <f t="shared" si="160"/>
        <v>0</v>
      </c>
      <c r="H1619" s="460">
        <v>0</v>
      </c>
      <c r="I1619" s="460">
        <v>0</v>
      </c>
      <c r="J1619" s="460">
        <v>0</v>
      </c>
      <c r="K1619" s="460">
        <v>0</v>
      </c>
      <c r="L1619" s="460"/>
      <c r="M1619" s="445">
        <f t="shared" si="157"/>
        <v>0</v>
      </c>
      <c r="N1619" s="460"/>
      <c r="O1619" s="445">
        <f t="shared" si="161"/>
        <v>0</v>
      </c>
      <c r="P1619" s="444">
        <f t="shared" si="162"/>
        <v>0</v>
      </c>
      <c r="Q1619" s="463"/>
      <c r="R1619" s="453">
        <f t="shared" si="158"/>
        <v>0</v>
      </c>
    </row>
    <row r="1620" ht="30" hidden="1" customHeight="1" spans="1:18">
      <c r="A1620" s="426">
        <v>2300103</v>
      </c>
      <c r="B1620" s="427"/>
      <c r="C1620" s="427"/>
      <c r="D1620" s="427" t="s">
        <v>188</v>
      </c>
      <c r="E1620" s="429" t="s">
        <v>1555</v>
      </c>
      <c r="F1620" s="460">
        <f t="shared" si="159"/>
        <v>0</v>
      </c>
      <c r="G1620" s="430">
        <f t="shared" si="160"/>
        <v>0</v>
      </c>
      <c r="H1620" s="460">
        <v>0</v>
      </c>
      <c r="I1620" s="460">
        <v>0</v>
      </c>
      <c r="J1620" s="460">
        <v>0</v>
      </c>
      <c r="K1620" s="460">
        <v>0</v>
      </c>
      <c r="L1620" s="460"/>
      <c r="M1620" s="445">
        <f t="shared" si="157"/>
        <v>0</v>
      </c>
      <c r="N1620" s="460"/>
      <c r="O1620" s="445">
        <f t="shared" si="161"/>
        <v>0</v>
      </c>
      <c r="P1620" s="444">
        <f t="shared" si="162"/>
        <v>0</v>
      </c>
      <c r="Q1620" s="463"/>
      <c r="R1620" s="453">
        <f t="shared" si="158"/>
        <v>0</v>
      </c>
    </row>
    <row r="1621" ht="30" hidden="1" customHeight="1" spans="1:18">
      <c r="A1621" s="426">
        <v>2300199</v>
      </c>
      <c r="B1621" s="427"/>
      <c r="C1621" s="427"/>
      <c r="D1621" s="427" t="s">
        <v>204</v>
      </c>
      <c r="E1621" s="429" t="s">
        <v>1556</v>
      </c>
      <c r="F1621" s="460">
        <f t="shared" si="159"/>
        <v>0</v>
      </c>
      <c r="G1621" s="430">
        <f t="shared" si="160"/>
        <v>0</v>
      </c>
      <c r="H1621" s="460">
        <v>0</v>
      </c>
      <c r="I1621" s="460">
        <v>0</v>
      </c>
      <c r="J1621" s="460">
        <v>0</v>
      </c>
      <c r="K1621" s="460">
        <v>0</v>
      </c>
      <c r="L1621" s="460"/>
      <c r="M1621" s="445">
        <f t="shared" si="157"/>
        <v>0</v>
      </c>
      <c r="N1621" s="460"/>
      <c r="O1621" s="445">
        <f t="shared" si="161"/>
        <v>0</v>
      </c>
      <c r="P1621" s="444">
        <f t="shared" si="162"/>
        <v>0</v>
      </c>
      <c r="Q1621" s="463"/>
      <c r="R1621" s="453">
        <f t="shared" si="158"/>
        <v>0</v>
      </c>
    </row>
    <row r="1622" ht="30" hidden="1" customHeight="1" spans="1:18">
      <c r="A1622" s="426">
        <v>23002</v>
      </c>
      <c r="B1622" s="427" t="s">
        <v>1550</v>
      </c>
      <c r="C1622" s="427" t="s">
        <v>186</v>
      </c>
      <c r="D1622" s="428"/>
      <c r="E1622" s="429" t="s">
        <v>1557</v>
      </c>
      <c r="F1622" s="460">
        <f t="shared" si="159"/>
        <v>0</v>
      </c>
      <c r="G1622" s="430">
        <f t="shared" si="160"/>
        <v>0</v>
      </c>
      <c r="H1622" s="460">
        <v>0</v>
      </c>
      <c r="I1622" s="460">
        <v>0</v>
      </c>
      <c r="J1622" s="460">
        <v>0</v>
      </c>
      <c r="K1622" s="460">
        <v>0</v>
      </c>
      <c r="L1622" s="460"/>
      <c r="M1622" s="445">
        <f t="shared" si="157"/>
        <v>0</v>
      </c>
      <c r="N1622" s="460"/>
      <c r="O1622" s="445">
        <f t="shared" si="161"/>
        <v>0</v>
      </c>
      <c r="P1622" s="444">
        <f t="shared" si="162"/>
        <v>0</v>
      </c>
      <c r="Q1622" s="463"/>
      <c r="R1622" s="453">
        <f t="shared" si="158"/>
        <v>0</v>
      </c>
    </row>
    <row r="1623" ht="30" hidden="1" customHeight="1" spans="1:18">
      <c r="A1623" s="426">
        <v>2300201</v>
      </c>
      <c r="B1623" s="427"/>
      <c r="C1623" s="427"/>
      <c r="D1623" s="427" t="s">
        <v>183</v>
      </c>
      <c r="E1623" s="429" t="s">
        <v>1558</v>
      </c>
      <c r="F1623" s="460">
        <f t="shared" si="159"/>
        <v>0</v>
      </c>
      <c r="G1623" s="430">
        <f t="shared" si="160"/>
        <v>0</v>
      </c>
      <c r="H1623" s="460">
        <v>0</v>
      </c>
      <c r="I1623" s="460">
        <v>0</v>
      </c>
      <c r="J1623" s="460">
        <v>0</v>
      </c>
      <c r="K1623" s="460">
        <v>0</v>
      </c>
      <c r="L1623" s="460"/>
      <c r="M1623" s="445">
        <f t="shared" si="157"/>
        <v>0</v>
      </c>
      <c r="N1623" s="460"/>
      <c r="O1623" s="445">
        <f t="shared" si="161"/>
        <v>0</v>
      </c>
      <c r="P1623" s="444">
        <f t="shared" si="162"/>
        <v>0</v>
      </c>
      <c r="Q1623" s="463"/>
      <c r="R1623" s="453">
        <f t="shared" si="158"/>
        <v>0</v>
      </c>
    </row>
    <row r="1624" ht="30" hidden="1" customHeight="1" spans="1:18">
      <c r="A1624" s="426">
        <v>2300202</v>
      </c>
      <c r="B1624" s="427"/>
      <c r="C1624" s="427"/>
      <c r="D1624" s="427" t="s">
        <v>186</v>
      </c>
      <c r="E1624" s="429" t="s">
        <v>1559</v>
      </c>
      <c r="F1624" s="460">
        <f t="shared" si="159"/>
        <v>0</v>
      </c>
      <c r="G1624" s="430">
        <f t="shared" si="160"/>
        <v>0</v>
      </c>
      <c r="H1624" s="460">
        <v>0</v>
      </c>
      <c r="I1624" s="460">
        <v>0</v>
      </c>
      <c r="J1624" s="460">
        <v>0</v>
      </c>
      <c r="K1624" s="460">
        <v>0</v>
      </c>
      <c r="L1624" s="460"/>
      <c r="M1624" s="445">
        <f t="shared" si="157"/>
        <v>0</v>
      </c>
      <c r="N1624" s="460"/>
      <c r="O1624" s="445">
        <f t="shared" si="161"/>
        <v>0</v>
      </c>
      <c r="P1624" s="444">
        <f t="shared" si="162"/>
        <v>0</v>
      </c>
      <c r="Q1624" s="463"/>
      <c r="R1624" s="453">
        <f t="shared" si="158"/>
        <v>0</v>
      </c>
    </row>
    <row r="1625" ht="30" hidden="1" customHeight="1" spans="1:18">
      <c r="A1625" s="426">
        <v>2300203</v>
      </c>
      <c r="B1625" s="427"/>
      <c r="C1625" s="427"/>
      <c r="D1625" s="427" t="s">
        <v>188</v>
      </c>
      <c r="E1625" s="429" t="s">
        <v>1560</v>
      </c>
      <c r="F1625" s="460">
        <f t="shared" si="159"/>
        <v>0</v>
      </c>
      <c r="G1625" s="430">
        <f t="shared" si="160"/>
        <v>0</v>
      </c>
      <c r="H1625" s="460">
        <v>0</v>
      </c>
      <c r="I1625" s="460">
        <v>0</v>
      </c>
      <c r="J1625" s="460">
        <v>0</v>
      </c>
      <c r="K1625" s="460">
        <v>0</v>
      </c>
      <c r="L1625" s="460"/>
      <c r="M1625" s="445">
        <f t="shared" si="157"/>
        <v>0</v>
      </c>
      <c r="N1625" s="460"/>
      <c r="O1625" s="445">
        <f t="shared" si="161"/>
        <v>0</v>
      </c>
      <c r="P1625" s="444">
        <f t="shared" si="162"/>
        <v>0</v>
      </c>
      <c r="Q1625" s="463"/>
      <c r="R1625" s="453">
        <f t="shared" si="158"/>
        <v>0</v>
      </c>
    </row>
    <row r="1626" ht="30" hidden="1" customHeight="1" spans="1:18">
      <c r="A1626" s="426">
        <v>2300207</v>
      </c>
      <c r="B1626" s="427"/>
      <c r="C1626" s="427"/>
      <c r="D1626" s="427" t="s">
        <v>196</v>
      </c>
      <c r="E1626" s="429" t="s">
        <v>1561</v>
      </c>
      <c r="F1626" s="460">
        <f t="shared" si="159"/>
        <v>0</v>
      </c>
      <c r="G1626" s="430">
        <f t="shared" si="160"/>
        <v>0</v>
      </c>
      <c r="H1626" s="460">
        <v>0</v>
      </c>
      <c r="I1626" s="460">
        <v>0</v>
      </c>
      <c r="J1626" s="460">
        <v>0</v>
      </c>
      <c r="K1626" s="460">
        <v>0</v>
      </c>
      <c r="L1626" s="460"/>
      <c r="M1626" s="445">
        <f t="shared" si="157"/>
        <v>0</v>
      </c>
      <c r="N1626" s="460"/>
      <c r="O1626" s="445">
        <f t="shared" si="161"/>
        <v>0</v>
      </c>
      <c r="P1626" s="444">
        <f t="shared" si="162"/>
        <v>0</v>
      </c>
      <c r="Q1626" s="463"/>
      <c r="R1626" s="453">
        <f t="shared" si="158"/>
        <v>0</v>
      </c>
    </row>
    <row r="1627" ht="30" hidden="1" customHeight="1" spans="1:18">
      <c r="A1627" s="426">
        <v>2300208</v>
      </c>
      <c r="B1627" s="427"/>
      <c r="C1627" s="427"/>
      <c r="D1627" s="427" t="s">
        <v>198</v>
      </c>
      <c r="E1627" s="429" t="s">
        <v>1562</v>
      </c>
      <c r="F1627" s="460">
        <f t="shared" si="159"/>
        <v>0</v>
      </c>
      <c r="G1627" s="430">
        <f t="shared" si="160"/>
        <v>0</v>
      </c>
      <c r="H1627" s="460">
        <v>0</v>
      </c>
      <c r="I1627" s="460">
        <v>0</v>
      </c>
      <c r="J1627" s="460">
        <v>0</v>
      </c>
      <c r="K1627" s="460">
        <v>0</v>
      </c>
      <c r="L1627" s="460"/>
      <c r="M1627" s="445">
        <f t="shared" si="157"/>
        <v>0</v>
      </c>
      <c r="N1627" s="460"/>
      <c r="O1627" s="445">
        <f t="shared" si="161"/>
        <v>0</v>
      </c>
      <c r="P1627" s="444">
        <f t="shared" si="162"/>
        <v>0</v>
      </c>
      <c r="Q1627" s="463"/>
      <c r="R1627" s="453">
        <f t="shared" si="158"/>
        <v>0</v>
      </c>
    </row>
    <row r="1628" ht="30" hidden="1" customHeight="1" spans="1:18">
      <c r="A1628" s="426">
        <v>2300209</v>
      </c>
      <c r="B1628" s="427"/>
      <c r="C1628" s="427"/>
      <c r="D1628" s="427" t="s">
        <v>200</v>
      </c>
      <c r="E1628" s="429" t="s">
        <v>1563</v>
      </c>
      <c r="F1628" s="460">
        <f t="shared" si="159"/>
        <v>0</v>
      </c>
      <c r="G1628" s="430">
        <f t="shared" si="160"/>
        <v>0</v>
      </c>
      <c r="H1628" s="460">
        <v>0</v>
      </c>
      <c r="I1628" s="460">
        <v>0</v>
      </c>
      <c r="J1628" s="460">
        <v>0</v>
      </c>
      <c r="K1628" s="460">
        <v>0</v>
      </c>
      <c r="L1628" s="460"/>
      <c r="M1628" s="445">
        <f t="shared" si="157"/>
        <v>0</v>
      </c>
      <c r="N1628" s="460"/>
      <c r="O1628" s="445">
        <f t="shared" si="161"/>
        <v>0</v>
      </c>
      <c r="P1628" s="444">
        <f t="shared" si="162"/>
        <v>0</v>
      </c>
      <c r="Q1628" s="463"/>
      <c r="R1628" s="453">
        <f t="shared" si="158"/>
        <v>0</v>
      </c>
    </row>
    <row r="1629" ht="30" hidden="1" customHeight="1" spans="1:18">
      <c r="A1629" s="426">
        <v>2300210</v>
      </c>
      <c r="B1629" s="427"/>
      <c r="C1629" s="427"/>
      <c r="D1629" s="427" t="s">
        <v>260</v>
      </c>
      <c r="E1629" s="429" t="s">
        <v>1564</v>
      </c>
      <c r="F1629" s="460">
        <f t="shared" si="159"/>
        <v>0</v>
      </c>
      <c r="G1629" s="430">
        <f t="shared" si="160"/>
        <v>0</v>
      </c>
      <c r="H1629" s="460">
        <v>0</v>
      </c>
      <c r="I1629" s="460">
        <v>0</v>
      </c>
      <c r="J1629" s="460">
        <v>0</v>
      </c>
      <c r="K1629" s="460">
        <v>0</v>
      </c>
      <c r="L1629" s="460"/>
      <c r="M1629" s="445">
        <f t="shared" si="157"/>
        <v>0</v>
      </c>
      <c r="N1629" s="460"/>
      <c r="O1629" s="445">
        <f t="shared" si="161"/>
        <v>0</v>
      </c>
      <c r="P1629" s="444">
        <f t="shared" si="162"/>
        <v>0</v>
      </c>
      <c r="Q1629" s="463"/>
      <c r="R1629" s="453">
        <f t="shared" si="158"/>
        <v>0</v>
      </c>
    </row>
    <row r="1630" ht="30" hidden="1" customHeight="1" spans="1:18">
      <c r="A1630" s="426">
        <v>2300211</v>
      </c>
      <c r="B1630" s="427"/>
      <c r="C1630" s="427"/>
      <c r="D1630" s="427" t="s">
        <v>269</v>
      </c>
      <c r="E1630" s="429" t="s">
        <v>1565</v>
      </c>
      <c r="F1630" s="460">
        <f t="shared" si="159"/>
        <v>0</v>
      </c>
      <c r="G1630" s="430">
        <f t="shared" si="160"/>
        <v>0</v>
      </c>
      <c r="H1630" s="460">
        <v>0</v>
      </c>
      <c r="I1630" s="460">
        <v>0</v>
      </c>
      <c r="J1630" s="460">
        <v>0</v>
      </c>
      <c r="K1630" s="460">
        <v>0</v>
      </c>
      <c r="L1630" s="460"/>
      <c r="M1630" s="445">
        <f t="shared" si="157"/>
        <v>0</v>
      </c>
      <c r="N1630" s="460"/>
      <c r="O1630" s="445">
        <f t="shared" si="161"/>
        <v>0</v>
      </c>
      <c r="P1630" s="444">
        <f t="shared" si="162"/>
        <v>0</v>
      </c>
      <c r="Q1630" s="463"/>
      <c r="R1630" s="453">
        <f t="shared" si="158"/>
        <v>0</v>
      </c>
    </row>
    <row r="1631" ht="30" hidden="1" customHeight="1" spans="1:18">
      <c r="A1631" s="426">
        <v>2300212</v>
      </c>
      <c r="B1631" s="427"/>
      <c r="C1631" s="427"/>
      <c r="D1631" s="427" t="s">
        <v>271</v>
      </c>
      <c r="E1631" s="429" t="s">
        <v>1566</v>
      </c>
      <c r="F1631" s="460">
        <f t="shared" si="159"/>
        <v>0</v>
      </c>
      <c r="G1631" s="430">
        <f t="shared" si="160"/>
        <v>0</v>
      </c>
      <c r="H1631" s="460">
        <v>0</v>
      </c>
      <c r="I1631" s="460">
        <v>0</v>
      </c>
      <c r="J1631" s="460">
        <v>0</v>
      </c>
      <c r="K1631" s="460">
        <v>0</v>
      </c>
      <c r="L1631" s="460"/>
      <c r="M1631" s="445">
        <f t="shared" si="157"/>
        <v>0</v>
      </c>
      <c r="N1631" s="460"/>
      <c r="O1631" s="445">
        <f t="shared" si="161"/>
        <v>0</v>
      </c>
      <c r="P1631" s="444">
        <f t="shared" si="162"/>
        <v>0</v>
      </c>
      <c r="Q1631" s="463"/>
      <c r="R1631" s="453">
        <f t="shared" si="158"/>
        <v>0</v>
      </c>
    </row>
    <row r="1632" ht="30" hidden="1" customHeight="1" spans="1:18">
      <c r="A1632" s="426">
        <v>2300214</v>
      </c>
      <c r="B1632" s="427"/>
      <c r="C1632" s="427"/>
      <c r="D1632" s="427" t="s">
        <v>287</v>
      </c>
      <c r="E1632" s="429" t="s">
        <v>1567</v>
      </c>
      <c r="F1632" s="460">
        <f t="shared" si="159"/>
        <v>0</v>
      </c>
      <c r="G1632" s="430">
        <f t="shared" si="160"/>
        <v>0</v>
      </c>
      <c r="H1632" s="460">
        <v>0</v>
      </c>
      <c r="I1632" s="460">
        <v>0</v>
      </c>
      <c r="J1632" s="460">
        <v>0</v>
      </c>
      <c r="K1632" s="460">
        <v>0</v>
      </c>
      <c r="L1632" s="460"/>
      <c r="M1632" s="445">
        <f t="shared" si="157"/>
        <v>0</v>
      </c>
      <c r="N1632" s="460"/>
      <c r="O1632" s="445">
        <f t="shared" si="161"/>
        <v>0</v>
      </c>
      <c r="P1632" s="444">
        <f t="shared" si="162"/>
        <v>0</v>
      </c>
      <c r="Q1632" s="463"/>
      <c r="R1632" s="453">
        <f t="shared" si="158"/>
        <v>0</v>
      </c>
    </row>
    <row r="1633" ht="30" hidden="1" customHeight="1" spans="1:18">
      <c r="A1633" s="426">
        <v>2300215</v>
      </c>
      <c r="B1633" s="427"/>
      <c r="C1633" s="427"/>
      <c r="D1633" s="427" t="s">
        <v>296</v>
      </c>
      <c r="E1633" s="429" t="s">
        <v>1568</v>
      </c>
      <c r="F1633" s="460">
        <f t="shared" si="159"/>
        <v>0</v>
      </c>
      <c r="G1633" s="430">
        <f t="shared" si="160"/>
        <v>0</v>
      </c>
      <c r="H1633" s="460">
        <v>0</v>
      </c>
      <c r="I1633" s="460">
        <v>0</v>
      </c>
      <c r="J1633" s="460">
        <v>0</v>
      </c>
      <c r="K1633" s="460">
        <v>0</v>
      </c>
      <c r="L1633" s="460"/>
      <c r="M1633" s="445">
        <f t="shared" si="157"/>
        <v>0</v>
      </c>
      <c r="N1633" s="460"/>
      <c r="O1633" s="445">
        <f t="shared" si="161"/>
        <v>0</v>
      </c>
      <c r="P1633" s="444">
        <f t="shared" si="162"/>
        <v>0</v>
      </c>
      <c r="Q1633" s="463"/>
      <c r="R1633" s="453">
        <f t="shared" si="158"/>
        <v>0</v>
      </c>
    </row>
    <row r="1634" ht="30" hidden="1" customHeight="1" spans="1:18">
      <c r="A1634" s="426">
        <v>2300216</v>
      </c>
      <c r="B1634" s="427"/>
      <c r="C1634" s="427"/>
      <c r="D1634" s="427" t="s">
        <v>435</v>
      </c>
      <c r="E1634" s="429" t="s">
        <v>1569</v>
      </c>
      <c r="F1634" s="460">
        <f t="shared" si="159"/>
        <v>0</v>
      </c>
      <c r="G1634" s="430">
        <f t="shared" si="160"/>
        <v>0</v>
      </c>
      <c r="H1634" s="460">
        <v>0</v>
      </c>
      <c r="I1634" s="460">
        <v>0</v>
      </c>
      <c r="J1634" s="460">
        <v>0</v>
      </c>
      <c r="K1634" s="460">
        <v>0</v>
      </c>
      <c r="L1634" s="460"/>
      <c r="M1634" s="445">
        <f t="shared" si="157"/>
        <v>0</v>
      </c>
      <c r="N1634" s="460"/>
      <c r="O1634" s="445">
        <f t="shared" si="161"/>
        <v>0</v>
      </c>
      <c r="P1634" s="444">
        <f t="shared" si="162"/>
        <v>0</v>
      </c>
      <c r="Q1634" s="463"/>
      <c r="R1634" s="453">
        <f t="shared" si="158"/>
        <v>0</v>
      </c>
    </row>
    <row r="1635" ht="30" hidden="1" customHeight="1" spans="1:18">
      <c r="A1635" s="426">
        <v>2300220</v>
      </c>
      <c r="B1635" s="427"/>
      <c r="C1635" s="427"/>
      <c r="D1635" s="427" t="s">
        <v>739</v>
      </c>
      <c r="E1635" s="429" t="s">
        <v>1570</v>
      </c>
      <c r="F1635" s="460">
        <f t="shared" si="159"/>
        <v>0</v>
      </c>
      <c r="G1635" s="430">
        <f t="shared" si="160"/>
        <v>0</v>
      </c>
      <c r="H1635" s="460">
        <v>0</v>
      </c>
      <c r="I1635" s="460">
        <v>0</v>
      </c>
      <c r="J1635" s="460">
        <v>0</v>
      </c>
      <c r="K1635" s="460">
        <v>0</v>
      </c>
      <c r="L1635" s="460"/>
      <c r="M1635" s="445">
        <f t="shared" si="157"/>
        <v>0</v>
      </c>
      <c r="N1635" s="460"/>
      <c r="O1635" s="445">
        <f t="shared" si="161"/>
        <v>0</v>
      </c>
      <c r="P1635" s="444">
        <f t="shared" si="162"/>
        <v>0</v>
      </c>
      <c r="Q1635" s="463"/>
      <c r="R1635" s="453">
        <f t="shared" si="158"/>
        <v>0</v>
      </c>
    </row>
    <row r="1636" ht="30" hidden="1" customHeight="1" spans="1:18">
      <c r="A1636" s="426">
        <v>2300221</v>
      </c>
      <c r="B1636" s="427"/>
      <c r="C1636" s="427"/>
      <c r="D1636" s="427" t="s">
        <v>743</v>
      </c>
      <c r="E1636" s="429" t="s">
        <v>1571</v>
      </c>
      <c r="F1636" s="460">
        <f t="shared" si="159"/>
        <v>0</v>
      </c>
      <c r="G1636" s="430">
        <f t="shared" si="160"/>
        <v>0</v>
      </c>
      <c r="H1636" s="460">
        <v>0</v>
      </c>
      <c r="I1636" s="460">
        <v>0</v>
      </c>
      <c r="J1636" s="460">
        <v>0</v>
      </c>
      <c r="K1636" s="460">
        <v>0</v>
      </c>
      <c r="L1636" s="460"/>
      <c r="M1636" s="445">
        <f t="shared" si="157"/>
        <v>0</v>
      </c>
      <c r="N1636" s="460"/>
      <c r="O1636" s="445">
        <f t="shared" si="161"/>
        <v>0</v>
      </c>
      <c r="P1636" s="444">
        <f t="shared" si="162"/>
        <v>0</v>
      </c>
      <c r="Q1636" s="463"/>
      <c r="R1636" s="453">
        <f t="shared" si="158"/>
        <v>0</v>
      </c>
    </row>
    <row r="1637" ht="30" hidden="1" customHeight="1" spans="1:18">
      <c r="A1637" s="426">
        <v>2300222</v>
      </c>
      <c r="B1637" s="427"/>
      <c r="C1637" s="427"/>
      <c r="D1637" s="427" t="s">
        <v>747</v>
      </c>
      <c r="E1637" s="429" t="s">
        <v>1572</v>
      </c>
      <c r="F1637" s="460">
        <f t="shared" si="159"/>
        <v>0</v>
      </c>
      <c r="G1637" s="430">
        <f t="shared" si="160"/>
        <v>0</v>
      </c>
      <c r="H1637" s="460">
        <v>0</v>
      </c>
      <c r="I1637" s="460">
        <v>0</v>
      </c>
      <c r="J1637" s="460">
        <v>0</v>
      </c>
      <c r="K1637" s="460">
        <v>0</v>
      </c>
      <c r="L1637" s="460"/>
      <c r="M1637" s="445">
        <f t="shared" si="157"/>
        <v>0</v>
      </c>
      <c r="N1637" s="460"/>
      <c r="O1637" s="445">
        <f t="shared" si="161"/>
        <v>0</v>
      </c>
      <c r="P1637" s="444">
        <f t="shared" si="162"/>
        <v>0</v>
      </c>
      <c r="Q1637" s="463"/>
      <c r="R1637" s="453">
        <f t="shared" si="158"/>
        <v>0</v>
      </c>
    </row>
    <row r="1638" ht="30" hidden="1" customHeight="1" spans="1:18">
      <c r="A1638" s="426">
        <v>2300223</v>
      </c>
      <c r="B1638" s="427"/>
      <c r="C1638" s="427"/>
      <c r="D1638" s="427" t="s">
        <v>311</v>
      </c>
      <c r="E1638" s="429" t="s">
        <v>1573</v>
      </c>
      <c r="F1638" s="460">
        <f t="shared" si="159"/>
        <v>0</v>
      </c>
      <c r="G1638" s="430">
        <f t="shared" si="160"/>
        <v>0</v>
      </c>
      <c r="H1638" s="460">
        <v>0</v>
      </c>
      <c r="I1638" s="460">
        <v>0</v>
      </c>
      <c r="J1638" s="460">
        <v>0</v>
      </c>
      <c r="K1638" s="460">
        <v>0</v>
      </c>
      <c r="L1638" s="460"/>
      <c r="M1638" s="445">
        <f t="shared" si="157"/>
        <v>0</v>
      </c>
      <c r="N1638" s="460"/>
      <c r="O1638" s="445">
        <f t="shared" si="161"/>
        <v>0</v>
      </c>
      <c r="P1638" s="444">
        <f t="shared" si="162"/>
        <v>0</v>
      </c>
      <c r="Q1638" s="463"/>
      <c r="R1638" s="453">
        <f t="shared" si="158"/>
        <v>0</v>
      </c>
    </row>
    <row r="1639" ht="30" hidden="1" customHeight="1" spans="1:18">
      <c r="A1639" s="426">
        <v>2300224</v>
      </c>
      <c r="B1639" s="427"/>
      <c r="C1639" s="427"/>
      <c r="D1639" s="427" t="s">
        <v>315</v>
      </c>
      <c r="E1639" s="429" t="s">
        <v>1574</v>
      </c>
      <c r="F1639" s="460">
        <f t="shared" si="159"/>
        <v>0</v>
      </c>
      <c r="G1639" s="430">
        <f t="shared" si="160"/>
        <v>0</v>
      </c>
      <c r="H1639" s="460">
        <v>0</v>
      </c>
      <c r="I1639" s="460">
        <v>0</v>
      </c>
      <c r="J1639" s="460">
        <v>0</v>
      </c>
      <c r="K1639" s="460">
        <v>0</v>
      </c>
      <c r="L1639" s="460"/>
      <c r="M1639" s="445">
        <f t="shared" si="157"/>
        <v>0</v>
      </c>
      <c r="N1639" s="460"/>
      <c r="O1639" s="445">
        <f t="shared" si="161"/>
        <v>0</v>
      </c>
      <c r="P1639" s="444">
        <f t="shared" si="162"/>
        <v>0</v>
      </c>
      <c r="Q1639" s="463"/>
      <c r="R1639" s="453">
        <f t="shared" si="158"/>
        <v>0</v>
      </c>
    </row>
    <row r="1640" ht="30" hidden="1" customHeight="1" spans="1:18">
      <c r="A1640" s="426">
        <v>2300225</v>
      </c>
      <c r="B1640" s="427"/>
      <c r="C1640" s="427"/>
      <c r="D1640" s="427" t="s">
        <v>319</v>
      </c>
      <c r="E1640" s="429" t="s">
        <v>1575</v>
      </c>
      <c r="F1640" s="460">
        <f t="shared" si="159"/>
        <v>0</v>
      </c>
      <c r="G1640" s="430">
        <f t="shared" si="160"/>
        <v>0</v>
      </c>
      <c r="H1640" s="460">
        <v>0</v>
      </c>
      <c r="I1640" s="460">
        <v>0</v>
      </c>
      <c r="J1640" s="460">
        <v>0</v>
      </c>
      <c r="K1640" s="460">
        <v>0</v>
      </c>
      <c r="L1640" s="460"/>
      <c r="M1640" s="445">
        <f t="shared" si="157"/>
        <v>0</v>
      </c>
      <c r="N1640" s="460"/>
      <c r="O1640" s="445">
        <f t="shared" si="161"/>
        <v>0</v>
      </c>
      <c r="P1640" s="444">
        <f t="shared" si="162"/>
        <v>0</v>
      </c>
      <c r="Q1640" s="463"/>
      <c r="R1640" s="453">
        <f t="shared" si="158"/>
        <v>0</v>
      </c>
    </row>
    <row r="1641" ht="30" hidden="1" customHeight="1" spans="1:18">
      <c r="A1641" s="426">
        <v>2300226</v>
      </c>
      <c r="B1641" s="427"/>
      <c r="C1641" s="427"/>
      <c r="D1641" s="427" t="s">
        <v>325</v>
      </c>
      <c r="E1641" s="429" t="s">
        <v>1576</v>
      </c>
      <c r="F1641" s="460">
        <f t="shared" si="159"/>
        <v>0</v>
      </c>
      <c r="G1641" s="430">
        <f t="shared" si="160"/>
        <v>0</v>
      </c>
      <c r="H1641" s="460">
        <v>0</v>
      </c>
      <c r="I1641" s="460">
        <v>0</v>
      </c>
      <c r="J1641" s="460">
        <v>0</v>
      </c>
      <c r="K1641" s="460">
        <v>0</v>
      </c>
      <c r="L1641" s="460"/>
      <c r="M1641" s="445">
        <f t="shared" si="157"/>
        <v>0</v>
      </c>
      <c r="N1641" s="460"/>
      <c r="O1641" s="445">
        <f t="shared" si="161"/>
        <v>0</v>
      </c>
      <c r="P1641" s="444">
        <f t="shared" si="162"/>
        <v>0</v>
      </c>
      <c r="Q1641" s="463"/>
      <c r="R1641" s="453">
        <f t="shared" si="158"/>
        <v>0</v>
      </c>
    </row>
    <row r="1642" ht="30" hidden="1" customHeight="1" spans="1:18">
      <c r="A1642" s="426">
        <v>2300227</v>
      </c>
      <c r="B1642" s="427"/>
      <c r="C1642" s="427"/>
      <c r="D1642" s="427" t="s">
        <v>1034</v>
      </c>
      <c r="E1642" s="429" t="s">
        <v>1577</v>
      </c>
      <c r="F1642" s="460">
        <f t="shared" si="159"/>
        <v>0</v>
      </c>
      <c r="G1642" s="430">
        <f t="shared" si="160"/>
        <v>0</v>
      </c>
      <c r="H1642" s="460">
        <v>0</v>
      </c>
      <c r="I1642" s="460">
        <v>0</v>
      </c>
      <c r="J1642" s="460">
        <v>0</v>
      </c>
      <c r="K1642" s="460">
        <v>0</v>
      </c>
      <c r="L1642" s="460"/>
      <c r="M1642" s="445">
        <f t="shared" si="157"/>
        <v>0</v>
      </c>
      <c r="N1642" s="460"/>
      <c r="O1642" s="445">
        <f t="shared" si="161"/>
        <v>0</v>
      </c>
      <c r="P1642" s="444">
        <f t="shared" si="162"/>
        <v>0</v>
      </c>
      <c r="Q1642" s="463"/>
      <c r="R1642" s="453">
        <f t="shared" si="158"/>
        <v>0</v>
      </c>
    </row>
    <row r="1643" ht="30" hidden="1" customHeight="1" spans="1:18">
      <c r="A1643" s="426">
        <v>2300299</v>
      </c>
      <c r="B1643" s="427"/>
      <c r="C1643" s="427"/>
      <c r="D1643" s="427" t="s">
        <v>204</v>
      </c>
      <c r="E1643" s="429" t="s">
        <v>1578</v>
      </c>
      <c r="F1643" s="460">
        <f t="shared" si="159"/>
        <v>0</v>
      </c>
      <c r="G1643" s="430">
        <f t="shared" si="160"/>
        <v>0</v>
      </c>
      <c r="H1643" s="460">
        <v>0</v>
      </c>
      <c r="I1643" s="460">
        <v>0</v>
      </c>
      <c r="J1643" s="460">
        <v>0</v>
      </c>
      <c r="K1643" s="460">
        <v>0</v>
      </c>
      <c r="L1643" s="460"/>
      <c r="M1643" s="445">
        <f t="shared" si="157"/>
        <v>0</v>
      </c>
      <c r="N1643" s="460"/>
      <c r="O1643" s="445">
        <f t="shared" si="161"/>
        <v>0</v>
      </c>
      <c r="P1643" s="444">
        <f t="shared" si="162"/>
        <v>0</v>
      </c>
      <c r="Q1643" s="463"/>
      <c r="R1643" s="453">
        <f t="shared" si="158"/>
        <v>0</v>
      </c>
    </row>
    <row r="1644" ht="30" hidden="1" customHeight="1" spans="1:18">
      <c r="A1644" s="426">
        <v>23003</v>
      </c>
      <c r="B1644" s="427" t="s">
        <v>1550</v>
      </c>
      <c r="C1644" s="427" t="s">
        <v>188</v>
      </c>
      <c r="D1644" s="428"/>
      <c r="E1644" s="429" t="s">
        <v>1579</v>
      </c>
      <c r="F1644" s="460">
        <f t="shared" si="159"/>
        <v>0</v>
      </c>
      <c r="G1644" s="430">
        <f t="shared" si="160"/>
        <v>0</v>
      </c>
      <c r="H1644" s="460">
        <v>0</v>
      </c>
      <c r="I1644" s="460">
        <v>0</v>
      </c>
      <c r="J1644" s="460">
        <v>0</v>
      </c>
      <c r="K1644" s="460">
        <v>0</v>
      </c>
      <c r="L1644" s="460"/>
      <c r="M1644" s="445">
        <f t="shared" si="157"/>
        <v>0</v>
      </c>
      <c r="N1644" s="460"/>
      <c r="O1644" s="445">
        <f t="shared" si="161"/>
        <v>0</v>
      </c>
      <c r="P1644" s="444">
        <f t="shared" si="162"/>
        <v>0</v>
      </c>
      <c r="Q1644" s="463"/>
      <c r="R1644" s="453">
        <f t="shared" si="158"/>
        <v>0</v>
      </c>
    </row>
    <row r="1645" ht="30" hidden="1" customHeight="1" spans="1:18">
      <c r="A1645" s="426">
        <v>2300301</v>
      </c>
      <c r="B1645" s="427"/>
      <c r="C1645" s="427"/>
      <c r="D1645" s="427" t="s">
        <v>183</v>
      </c>
      <c r="E1645" s="429" t="s">
        <v>1580</v>
      </c>
      <c r="F1645" s="460">
        <f t="shared" si="159"/>
        <v>0</v>
      </c>
      <c r="G1645" s="430">
        <f t="shared" si="160"/>
        <v>0</v>
      </c>
      <c r="H1645" s="460">
        <v>0</v>
      </c>
      <c r="I1645" s="460">
        <v>0</v>
      </c>
      <c r="J1645" s="460">
        <v>0</v>
      </c>
      <c r="K1645" s="460">
        <v>0</v>
      </c>
      <c r="L1645" s="460"/>
      <c r="M1645" s="445">
        <f t="shared" si="157"/>
        <v>0</v>
      </c>
      <c r="N1645" s="460"/>
      <c r="O1645" s="445">
        <f t="shared" si="161"/>
        <v>0</v>
      </c>
      <c r="P1645" s="444">
        <f t="shared" si="162"/>
        <v>0</v>
      </c>
      <c r="Q1645" s="463"/>
      <c r="R1645" s="453">
        <f t="shared" si="158"/>
        <v>0</v>
      </c>
    </row>
    <row r="1646" ht="30" hidden="1" customHeight="1" spans="1:18">
      <c r="A1646" s="426">
        <v>2300302</v>
      </c>
      <c r="B1646" s="427"/>
      <c r="C1646" s="427"/>
      <c r="D1646" s="427" t="s">
        <v>186</v>
      </c>
      <c r="E1646" s="429" t="s">
        <v>1581</v>
      </c>
      <c r="F1646" s="460">
        <f t="shared" si="159"/>
        <v>0</v>
      </c>
      <c r="G1646" s="430">
        <f t="shared" si="160"/>
        <v>0</v>
      </c>
      <c r="H1646" s="460">
        <v>0</v>
      </c>
      <c r="I1646" s="460">
        <v>0</v>
      </c>
      <c r="J1646" s="460">
        <v>0</v>
      </c>
      <c r="K1646" s="460">
        <v>0</v>
      </c>
      <c r="L1646" s="460"/>
      <c r="M1646" s="445">
        <f t="shared" si="157"/>
        <v>0</v>
      </c>
      <c r="N1646" s="460"/>
      <c r="O1646" s="445">
        <f t="shared" si="161"/>
        <v>0</v>
      </c>
      <c r="P1646" s="444">
        <f t="shared" si="162"/>
        <v>0</v>
      </c>
      <c r="Q1646" s="463"/>
      <c r="R1646" s="453">
        <f t="shared" si="158"/>
        <v>0</v>
      </c>
    </row>
    <row r="1647" ht="30" hidden="1" customHeight="1" spans="1:18">
      <c r="A1647" s="426">
        <v>2300303</v>
      </c>
      <c r="B1647" s="427"/>
      <c r="C1647" s="427"/>
      <c r="D1647" s="427" t="s">
        <v>188</v>
      </c>
      <c r="E1647" s="429" t="s">
        <v>1582</v>
      </c>
      <c r="F1647" s="460">
        <f t="shared" si="159"/>
        <v>0</v>
      </c>
      <c r="G1647" s="430">
        <f t="shared" si="160"/>
        <v>0</v>
      </c>
      <c r="H1647" s="460">
        <v>0</v>
      </c>
      <c r="I1647" s="460">
        <v>0</v>
      </c>
      <c r="J1647" s="460">
        <v>0</v>
      </c>
      <c r="K1647" s="460">
        <v>0</v>
      </c>
      <c r="L1647" s="460"/>
      <c r="M1647" s="445">
        <f t="shared" si="157"/>
        <v>0</v>
      </c>
      <c r="N1647" s="460"/>
      <c r="O1647" s="445">
        <f t="shared" si="161"/>
        <v>0</v>
      </c>
      <c r="P1647" s="444">
        <f t="shared" si="162"/>
        <v>0</v>
      </c>
      <c r="Q1647" s="463"/>
      <c r="R1647" s="453">
        <f t="shared" si="158"/>
        <v>0</v>
      </c>
    </row>
    <row r="1648" ht="30" hidden="1" customHeight="1" spans="1:18">
      <c r="A1648" s="426">
        <v>2300304</v>
      </c>
      <c r="B1648" s="427"/>
      <c r="C1648" s="427"/>
      <c r="D1648" s="427" t="s">
        <v>190</v>
      </c>
      <c r="E1648" s="429" t="s">
        <v>1583</v>
      </c>
      <c r="F1648" s="460">
        <f t="shared" si="159"/>
        <v>0</v>
      </c>
      <c r="G1648" s="430">
        <f t="shared" si="160"/>
        <v>0</v>
      </c>
      <c r="H1648" s="460">
        <v>0</v>
      </c>
      <c r="I1648" s="460">
        <v>0</v>
      </c>
      <c r="J1648" s="460">
        <v>0</v>
      </c>
      <c r="K1648" s="460">
        <v>0</v>
      </c>
      <c r="L1648" s="460"/>
      <c r="M1648" s="445">
        <f t="shared" si="157"/>
        <v>0</v>
      </c>
      <c r="N1648" s="460"/>
      <c r="O1648" s="445">
        <f t="shared" si="161"/>
        <v>0</v>
      </c>
      <c r="P1648" s="444">
        <f t="shared" si="162"/>
        <v>0</v>
      </c>
      <c r="Q1648" s="463"/>
      <c r="R1648" s="453">
        <f t="shared" si="158"/>
        <v>0</v>
      </c>
    </row>
    <row r="1649" ht="30" hidden="1" customHeight="1" spans="1:18">
      <c r="A1649" s="426">
        <v>2300305</v>
      </c>
      <c r="B1649" s="427"/>
      <c r="C1649" s="427"/>
      <c r="D1649" s="427" t="s">
        <v>192</v>
      </c>
      <c r="E1649" s="429" t="s">
        <v>1584</v>
      </c>
      <c r="F1649" s="460">
        <f t="shared" si="159"/>
        <v>0</v>
      </c>
      <c r="G1649" s="430">
        <f t="shared" si="160"/>
        <v>0</v>
      </c>
      <c r="H1649" s="460">
        <v>0</v>
      </c>
      <c r="I1649" s="460">
        <v>0</v>
      </c>
      <c r="J1649" s="460">
        <v>0</v>
      </c>
      <c r="K1649" s="460">
        <v>0</v>
      </c>
      <c r="L1649" s="460"/>
      <c r="M1649" s="445">
        <f t="shared" si="157"/>
        <v>0</v>
      </c>
      <c r="N1649" s="460"/>
      <c r="O1649" s="445">
        <f t="shared" si="161"/>
        <v>0</v>
      </c>
      <c r="P1649" s="444">
        <f t="shared" si="162"/>
        <v>0</v>
      </c>
      <c r="Q1649" s="463"/>
      <c r="R1649" s="453">
        <f t="shared" si="158"/>
        <v>0</v>
      </c>
    </row>
    <row r="1650" ht="30" hidden="1" customHeight="1" spans="1:18">
      <c r="A1650" s="426">
        <v>2300306</v>
      </c>
      <c r="B1650" s="427"/>
      <c r="C1650" s="427"/>
      <c r="D1650" s="427" t="s">
        <v>194</v>
      </c>
      <c r="E1650" s="429" t="s">
        <v>1585</v>
      </c>
      <c r="F1650" s="460">
        <f t="shared" si="159"/>
        <v>0</v>
      </c>
      <c r="G1650" s="430">
        <f t="shared" si="160"/>
        <v>0</v>
      </c>
      <c r="H1650" s="460">
        <v>0</v>
      </c>
      <c r="I1650" s="460">
        <v>0</v>
      </c>
      <c r="J1650" s="460">
        <v>0</v>
      </c>
      <c r="K1650" s="460">
        <v>0</v>
      </c>
      <c r="L1650" s="460"/>
      <c r="M1650" s="445">
        <f t="shared" si="157"/>
        <v>0</v>
      </c>
      <c r="N1650" s="460"/>
      <c r="O1650" s="445">
        <f t="shared" si="161"/>
        <v>0</v>
      </c>
      <c r="P1650" s="444">
        <f t="shared" si="162"/>
        <v>0</v>
      </c>
      <c r="Q1650" s="463"/>
      <c r="R1650" s="453">
        <f t="shared" si="158"/>
        <v>0</v>
      </c>
    </row>
    <row r="1651" ht="30" hidden="1" customHeight="1" spans="1:18">
      <c r="A1651" s="426">
        <v>2300307</v>
      </c>
      <c r="B1651" s="427"/>
      <c r="C1651" s="427"/>
      <c r="D1651" s="427" t="s">
        <v>196</v>
      </c>
      <c r="E1651" s="429" t="s">
        <v>1586</v>
      </c>
      <c r="F1651" s="460">
        <f t="shared" si="159"/>
        <v>0</v>
      </c>
      <c r="G1651" s="430">
        <f t="shared" si="160"/>
        <v>0</v>
      </c>
      <c r="H1651" s="460">
        <v>0</v>
      </c>
      <c r="I1651" s="460">
        <v>0</v>
      </c>
      <c r="J1651" s="460">
        <v>0</v>
      </c>
      <c r="K1651" s="460">
        <v>0</v>
      </c>
      <c r="L1651" s="460"/>
      <c r="M1651" s="445">
        <f t="shared" si="157"/>
        <v>0</v>
      </c>
      <c r="N1651" s="460"/>
      <c r="O1651" s="445">
        <f t="shared" si="161"/>
        <v>0</v>
      </c>
      <c r="P1651" s="444">
        <f t="shared" si="162"/>
        <v>0</v>
      </c>
      <c r="Q1651" s="463"/>
      <c r="R1651" s="453">
        <f t="shared" si="158"/>
        <v>0</v>
      </c>
    </row>
    <row r="1652" ht="30" hidden="1" customHeight="1" spans="1:18">
      <c r="A1652" s="426">
        <v>2300308</v>
      </c>
      <c r="B1652" s="427"/>
      <c r="C1652" s="427"/>
      <c r="D1652" s="427" t="s">
        <v>198</v>
      </c>
      <c r="E1652" s="429" t="s">
        <v>1587</v>
      </c>
      <c r="F1652" s="460">
        <f t="shared" si="159"/>
        <v>0</v>
      </c>
      <c r="G1652" s="430">
        <f t="shared" si="160"/>
        <v>0</v>
      </c>
      <c r="H1652" s="460">
        <v>0</v>
      </c>
      <c r="I1652" s="460">
        <v>0</v>
      </c>
      <c r="J1652" s="460">
        <v>0</v>
      </c>
      <c r="K1652" s="460">
        <v>0</v>
      </c>
      <c r="L1652" s="460"/>
      <c r="M1652" s="445">
        <f t="shared" si="157"/>
        <v>0</v>
      </c>
      <c r="N1652" s="460"/>
      <c r="O1652" s="445">
        <f t="shared" si="161"/>
        <v>0</v>
      </c>
      <c r="P1652" s="444">
        <f t="shared" si="162"/>
        <v>0</v>
      </c>
      <c r="Q1652" s="463"/>
      <c r="R1652" s="453">
        <f t="shared" si="158"/>
        <v>0</v>
      </c>
    </row>
    <row r="1653" ht="30" hidden="1" customHeight="1" spans="1:18">
      <c r="A1653" s="426">
        <v>2300310</v>
      </c>
      <c r="B1653" s="427"/>
      <c r="C1653" s="427"/>
      <c r="D1653" s="427" t="s">
        <v>260</v>
      </c>
      <c r="E1653" s="429" t="s">
        <v>1588</v>
      </c>
      <c r="F1653" s="460">
        <f t="shared" si="159"/>
        <v>0</v>
      </c>
      <c r="G1653" s="430">
        <f t="shared" si="160"/>
        <v>0</v>
      </c>
      <c r="H1653" s="460">
        <v>0</v>
      </c>
      <c r="I1653" s="460">
        <v>0</v>
      </c>
      <c r="J1653" s="460">
        <v>0</v>
      </c>
      <c r="K1653" s="460">
        <v>0</v>
      </c>
      <c r="L1653" s="460"/>
      <c r="M1653" s="445">
        <f t="shared" si="157"/>
        <v>0</v>
      </c>
      <c r="N1653" s="460"/>
      <c r="O1653" s="445">
        <f t="shared" si="161"/>
        <v>0</v>
      </c>
      <c r="P1653" s="444">
        <f t="shared" si="162"/>
        <v>0</v>
      </c>
      <c r="Q1653" s="463"/>
      <c r="R1653" s="453">
        <f t="shared" si="158"/>
        <v>0</v>
      </c>
    </row>
    <row r="1654" ht="30" hidden="1" customHeight="1" spans="1:18">
      <c r="A1654" s="426">
        <v>2300311</v>
      </c>
      <c r="B1654" s="427"/>
      <c r="C1654" s="427"/>
      <c r="D1654" s="427" t="s">
        <v>269</v>
      </c>
      <c r="E1654" s="429" t="s">
        <v>1589</v>
      </c>
      <c r="F1654" s="460">
        <f t="shared" si="159"/>
        <v>0</v>
      </c>
      <c r="G1654" s="430">
        <f t="shared" si="160"/>
        <v>0</v>
      </c>
      <c r="H1654" s="460">
        <v>0</v>
      </c>
      <c r="I1654" s="460">
        <v>0</v>
      </c>
      <c r="J1654" s="460">
        <v>0</v>
      </c>
      <c r="K1654" s="460">
        <v>0</v>
      </c>
      <c r="L1654" s="460"/>
      <c r="M1654" s="445">
        <f t="shared" si="157"/>
        <v>0</v>
      </c>
      <c r="N1654" s="460"/>
      <c r="O1654" s="445">
        <f t="shared" si="161"/>
        <v>0</v>
      </c>
      <c r="P1654" s="444">
        <f t="shared" si="162"/>
        <v>0</v>
      </c>
      <c r="Q1654" s="463"/>
      <c r="R1654" s="453">
        <f t="shared" si="158"/>
        <v>0</v>
      </c>
    </row>
    <row r="1655" ht="30" hidden="1" customHeight="1" spans="1:18">
      <c r="A1655" s="426">
        <v>2300312</v>
      </c>
      <c r="B1655" s="427"/>
      <c r="C1655" s="427"/>
      <c r="D1655" s="427" t="s">
        <v>271</v>
      </c>
      <c r="E1655" s="429" t="s">
        <v>1590</v>
      </c>
      <c r="F1655" s="460">
        <f t="shared" si="159"/>
        <v>0</v>
      </c>
      <c r="G1655" s="430">
        <f t="shared" si="160"/>
        <v>0</v>
      </c>
      <c r="H1655" s="460">
        <v>0</v>
      </c>
      <c r="I1655" s="460">
        <v>0</v>
      </c>
      <c r="J1655" s="460">
        <v>0</v>
      </c>
      <c r="K1655" s="460">
        <v>0</v>
      </c>
      <c r="L1655" s="460"/>
      <c r="M1655" s="445">
        <f t="shared" si="157"/>
        <v>0</v>
      </c>
      <c r="N1655" s="460"/>
      <c r="O1655" s="445">
        <f t="shared" si="161"/>
        <v>0</v>
      </c>
      <c r="P1655" s="444">
        <f t="shared" si="162"/>
        <v>0</v>
      </c>
      <c r="Q1655" s="463"/>
      <c r="R1655" s="453">
        <f t="shared" si="158"/>
        <v>0</v>
      </c>
    </row>
    <row r="1656" ht="30" hidden="1" customHeight="1" spans="1:18">
      <c r="A1656" s="426">
        <v>2300313</v>
      </c>
      <c r="B1656" s="427"/>
      <c r="C1656" s="427"/>
      <c r="D1656" s="427" t="s">
        <v>279</v>
      </c>
      <c r="E1656" s="429" t="s">
        <v>1591</v>
      </c>
      <c r="F1656" s="460">
        <f t="shared" si="159"/>
        <v>0</v>
      </c>
      <c r="G1656" s="430">
        <f t="shared" si="160"/>
        <v>0</v>
      </c>
      <c r="H1656" s="460">
        <v>0</v>
      </c>
      <c r="I1656" s="460">
        <v>0</v>
      </c>
      <c r="J1656" s="460">
        <v>0</v>
      </c>
      <c r="K1656" s="460">
        <v>0</v>
      </c>
      <c r="L1656" s="460"/>
      <c r="M1656" s="445">
        <f t="shared" si="157"/>
        <v>0</v>
      </c>
      <c r="N1656" s="460"/>
      <c r="O1656" s="445">
        <f t="shared" si="161"/>
        <v>0</v>
      </c>
      <c r="P1656" s="444">
        <f t="shared" si="162"/>
        <v>0</v>
      </c>
      <c r="Q1656" s="463"/>
      <c r="R1656" s="453">
        <f t="shared" si="158"/>
        <v>0</v>
      </c>
    </row>
    <row r="1657" ht="30" hidden="1" customHeight="1" spans="1:18">
      <c r="A1657" s="426">
        <v>2300314</v>
      </c>
      <c r="B1657" s="427"/>
      <c r="C1657" s="427"/>
      <c r="D1657" s="427" t="s">
        <v>287</v>
      </c>
      <c r="E1657" s="429" t="s">
        <v>1592</v>
      </c>
      <c r="F1657" s="460">
        <f t="shared" si="159"/>
        <v>0</v>
      </c>
      <c r="G1657" s="430">
        <f t="shared" si="160"/>
        <v>0</v>
      </c>
      <c r="H1657" s="460">
        <v>0</v>
      </c>
      <c r="I1657" s="460">
        <v>0</v>
      </c>
      <c r="J1657" s="460">
        <v>0</v>
      </c>
      <c r="K1657" s="460">
        <v>0</v>
      </c>
      <c r="L1657" s="460"/>
      <c r="M1657" s="445">
        <f t="shared" si="157"/>
        <v>0</v>
      </c>
      <c r="N1657" s="460"/>
      <c r="O1657" s="445">
        <f t="shared" si="161"/>
        <v>0</v>
      </c>
      <c r="P1657" s="444">
        <f t="shared" si="162"/>
        <v>0</v>
      </c>
      <c r="Q1657" s="463"/>
      <c r="R1657" s="453">
        <f t="shared" si="158"/>
        <v>0</v>
      </c>
    </row>
    <row r="1658" ht="30" hidden="1" customHeight="1" spans="1:18">
      <c r="A1658" s="426">
        <v>2300315</v>
      </c>
      <c r="B1658" s="427"/>
      <c r="C1658" s="427"/>
      <c r="D1658" s="427" t="s">
        <v>296</v>
      </c>
      <c r="E1658" s="429" t="s">
        <v>1593</v>
      </c>
      <c r="F1658" s="460">
        <f t="shared" si="159"/>
        <v>0</v>
      </c>
      <c r="G1658" s="430">
        <f t="shared" si="160"/>
        <v>0</v>
      </c>
      <c r="H1658" s="460">
        <v>0</v>
      </c>
      <c r="I1658" s="460">
        <v>0</v>
      </c>
      <c r="J1658" s="460">
        <v>0</v>
      </c>
      <c r="K1658" s="460">
        <v>0</v>
      </c>
      <c r="L1658" s="460"/>
      <c r="M1658" s="445">
        <f t="shared" si="157"/>
        <v>0</v>
      </c>
      <c r="N1658" s="460"/>
      <c r="O1658" s="445">
        <f t="shared" si="161"/>
        <v>0</v>
      </c>
      <c r="P1658" s="444">
        <f t="shared" si="162"/>
        <v>0</v>
      </c>
      <c r="Q1658" s="463"/>
      <c r="R1658" s="453">
        <f t="shared" si="158"/>
        <v>0</v>
      </c>
    </row>
    <row r="1659" ht="30" hidden="1" customHeight="1" spans="1:18">
      <c r="A1659" s="426">
        <v>2300316</v>
      </c>
      <c r="B1659" s="427"/>
      <c r="C1659" s="427"/>
      <c r="D1659" s="427" t="s">
        <v>435</v>
      </c>
      <c r="E1659" s="429" t="s">
        <v>1594</v>
      </c>
      <c r="F1659" s="460">
        <f t="shared" si="159"/>
        <v>0</v>
      </c>
      <c r="G1659" s="430">
        <f t="shared" si="160"/>
        <v>0</v>
      </c>
      <c r="H1659" s="460">
        <v>0</v>
      </c>
      <c r="I1659" s="460">
        <v>0</v>
      </c>
      <c r="J1659" s="460">
        <v>0</v>
      </c>
      <c r="K1659" s="460">
        <v>0</v>
      </c>
      <c r="L1659" s="460"/>
      <c r="M1659" s="445">
        <f t="shared" si="157"/>
        <v>0</v>
      </c>
      <c r="N1659" s="460"/>
      <c r="O1659" s="445">
        <f t="shared" si="161"/>
        <v>0</v>
      </c>
      <c r="P1659" s="444">
        <f t="shared" si="162"/>
        <v>0</v>
      </c>
      <c r="Q1659" s="463"/>
      <c r="R1659" s="453">
        <f t="shared" si="158"/>
        <v>0</v>
      </c>
    </row>
    <row r="1660" ht="30" hidden="1" customHeight="1" spans="1:18">
      <c r="A1660" s="426">
        <v>2300317</v>
      </c>
      <c r="B1660" s="427"/>
      <c r="C1660" s="427"/>
      <c r="D1660" s="427" t="s">
        <v>302</v>
      </c>
      <c r="E1660" s="429" t="s">
        <v>1595</v>
      </c>
      <c r="F1660" s="460">
        <f t="shared" si="159"/>
        <v>0</v>
      </c>
      <c r="G1660" s="430">
        <f t="shared" si="160"/>
        <v>0</v>
      </c>
      <c r="H1660" s="460">
        <v>0</v>
      </c>
      <c r="I1660" s="460">
        <v>0</v>
      </c>
      <c r="J1660" s="460">
        <v>0</v>
      </c>
      <c r="K1660" s="460">
        <v>0</v>
      </c>
      <c r="L1660" s="460"/>
      <c r="M1660" s="445">
        <f t="shared" si="157"/>
        <v>0</v>
      </c>
      <c r="N1660" s="460"/>
      <c r="O1660" s="445">
        <f t="shared" si="161"/>
        <v>0</v>
      </c>
      <c r="P1660" s="444">
        <f t="shared" si="162"/>
        <v>0</v>
      </c>
      <c r="Q1660" s="463"/>
      <c r="R1660" s="453">
        <f t="shared" si="158"/>
        <v>0</v>
      </c>
    </row>
    <row r="1661" ht="30" hidden="1" customHeight="1" spans="1:18">
      <c r="A1661" s="426">
        <v>2300320</v>
      </c>
      <c r="B1661" s="427"/>
      <c r="C1661" s="427"/>
      <c r="D1661" s="427" t="s">
        <v>739</v>
      </c>
      <c r="E1661" s="429" t="s">
        <v>1596</v>
      </c>
      <c r="F1661" s="460">
        <f t="shared" si="159"/>
        <v>0</v>
      </c>
      <c r="G1661" s="430">
        <f t="shared" si="160"/>
        <v>0</v>
      </c>
      <c r="H1661" s="460">
        <v>0</v>
      </c>
      <c r="I1661" s="460">
        <v>0</v>
      </c>
      <c r="J1661" s="460">
        <v>0</v>
      </c>
      <c r="K1661" s="460">
        <v>0</v>
      </c>
      <c r="L1661" s="460"/>
      <c r="M1661" s="445">
        <f t="shared" si="157"/>
        <v>0</v>
      </c>
      <c r="N1661" s="460"/>
      <c r="O1661" s="445">
        <f t="shared" si="161"/>
        <v>0</v>
      </c>
      <c r="P1661" s="444">
        <f t="shared" si="162"/>
        <v>0</v>
      </c>
      <c r="Q1661" s="463"/>
      <c r="R1661" s="453">
        <f t="shared" si="158"/>
        <v>0</v>
      </c>
    </row>
    <row r="1662" ht="30" hidden="1" customHeight="1" spans="1:18">
      <c r="A1662" s="426">
        <v>2300321</v>
      </c>
      <c r="B1662" s="427"/>
      <c r="C1662" s="427"/>
      <c r="D1662" s="427" t="s">
        <v>743</v>
      </c>
      <c r="E1662" s="429" t="s">
        <v>1597</v>
      </c>
      <c r="F1662" s="460">
        <f t="shared" si="159"/>
        <v>0</v>
      </c>
      <c r="G1662" s="430">
        <f t="shared" si="160"/>
        <v>0</v>
      </c>
      <c r="H1662" s="460">
        <v>0</v>
      </c>
      <c r="I1662" s="460">
        <v>0</v>
      </c>
      <c r="J1662" s="460">
        <v>0</v>
      </c>
      <c r="K1662" s="460">
        <v>0</v>
      </c>
      <c r="L1662" s="460"/>
      <c r="M1662" s="445">
        <f t="shared" si="157"/>
        <v>0</v>
      </c>
      <c r="N1662" s="460"/>
      <c r="O1662" s="445">
        <f t="shared" si="161"/>
        <v>0</v>
      </c>
      <c r="P1662" s="444">
        <f t="shared" si="162"/>
        <v>0</v>
      </c>
      <c r="Q1662" s="463"/>
      <c r="R1662" s="453">
        <f t="shared" si="158"/>
        <v>0</v>
      </c>
    </row>
    <row r="1663" ht="30" hidden="1" customHeight="1" spans="1:18">
      <c r="A1663" s="426">
        <v>2300322</v>
      </c>
      <c r="B1663" s="427"/>
      <c r="C1663" s="427"/>
      <c r="D1663" s="427" t="s">
        <v>747</v>
      </c>
      <c r="E1663" s="429" t="s">
        <v>1598</v>
      </c>
      <c r="F1663" s="460">
        <f t="shared" si="159"/>
        <v>0</v>
      </c>
      <c r="G1663" s="430">
        <f t="shared" si="160"/>
        <v>0</v>
      </c>
      <c r="H1663" s="460">
        <v>0</v>
      </c>
      <c r="I1663" s="460">
        <v>0</v>
      </c>
      <c r="J1663" s="460">
        <v>0</v>
      </c>
      <c r="K1663" s="460">
        <v>0</v>
      </c>
      <c r="L1663" s="460"/>
      <c r="M1663" s="445">
        <f t="shared" si="157"/>
        <v>0</v>
      </c>
      <c r="N1663" s="460"/>
      <c r="O1663" s="445">
        <f t="shared" si="161"/>
        <v>0</v>
      </c>
      <c r="P1663" s="444">
        <f t="shared" si="162"/>
        <v>0</v>
      </c>
      <c r="Q1663" s="463"/>
      <c r="R1663" s="453">
        <f t="shared" si="158"/>
        <v>0</v>
      </c>
    </row>
    <row r="1664" ht="30" hidden="1" customHeight="1" spans="1:18">
      <c r="A1664" s="426">
        <v>2300351</v>
      </c>
      <c r="B1664" s="427"/>
      <c r="C1664" s="427"/>
      <c r="D1664" s="427" t="s">
        <v>679</v>
      </c>
      <c r="E1664" s="429" t="s">
        <v>1599</v>
      </c>
      <c r="F1664" s="460">
        <f t="shared" si="159"/>
        <v>0</v>
      </c>
      <c r="G1664" s="430">
        <f t="shared" si="160"/>
        <v>0</v>
      </c>
      <c r="H1664" s="460">
        <v>0</v>
      </c>
      <c r="I1664" s="460">
        <v>0</v>
      </c>
      <c r="J1664" s="460">
        <v>0</v>
      </c>
      <c r="K1664" s="460">
        <v>0</v>
      </c>
      <c r="L1664" s="460"/>
      <c r="M1664" s="445">
        <f t="shared" si="157"/>
        <v>0</v>
      </c>
      <c r="N1664" s="460"/>
      <c r="O1664" s="445">
        <f t="shared" si="161"/>
        <v>0</v>
      </c>
      <c r="P1664" s="444">
        <f t="shared" si="162"/>
        <v>0</v>
      </c>
      <c r="Q1664" s="463"/>
      <c r="R1664" s="453">
        <f t="shared" si="158"/>
        <v>0</v>
      </c>
    </row>
    <row r="1665" ht="30" hidden="1" customHeight="1" spans="1:18">
      <c r="A1665" s="426">
        <v>2300399</v>
      </c>
      <c r="B1665" s="427"/>
      <c r="C1665" s="427"/>
      <c r="D1665" s="427" t="s">
        <v>204</v>
      </c>
      <c r="E1665" s="429" t="s">
        <v>389</v>
      </c>
      <c r="F1665" s="460">
        <f t="shared" si="159"/>
        <v>0</v>
      </c>
      <c r="G1665" s="430">
        <f t="shared" si="160"/>
        <v>0</v>
      </c>
      <c r="H1665" s="460">
        <v>0</v>
      </c>
      <c r="I1665" s="460">
        <v>0</v>
      </c>
      <c r="J1665" s="460">
        <v>0</v>
      </c>
      <c r="K1665" s="460">
        <v>0</v>
      </c>
      <c r="L1665" s="460"/>
      <c r="M1665" s="445">
        <f t="shared" si="157"/>
        <v>0</v>
      </c>
      <c r="N1665" s="460"/>
      <c r="O1665" s="445">
        <f t="shared" si="161"/>
        <v>0</v>
      </c>
      <c r="P1665" s="444">
        <f t="shared" si="162"/>
        <v>0</v>
      </c>
      <c r="Q1665" s="463"/>
      <c r="R1665" s="453">
        <f t="shared" si="158"/>
        <v>0</v>
      </c>
    </row>
    <row r="1666" ht="30" hidden="1" customHeight="1" spans="1:18">
      <c r="A1666" s="426">
        <v>23004</v>
      </c>
      <c r="B1666" s="427" t="s">
        <v>1550</v>
      </c>
      <c r="C1666" s="427" t="s">
        <v>190</v>
      </c>
      <c r="D1666" s="428"/>
      <c r="E1666" s="429" t="s">
        <v>1600</v>
      </c>
      <c r="F1666" s="460">
        <f t="shared" si="159"/>
        <v>0</v>
      </c>
      <c r="G1666" s="430">
        <f t="shared" si="160"/>
        <v>0</v>
      </c>
      <c r="H1666" s="460">
        <v>0</v>
      </c>
      <c r="I1666" s="460"/>
      <c r="J1666" s="460">
        <v>0</v>
      </c>
      <c r="K1666" s="460">
        <v>0</v>
      </c>
      <c r="L1666" s="460"/>
      <c r="M1666" s="445">
        <f t="shared" si="157"/>
        <v>0</v>
      </c>
      <c r="N1666" s="460"/>
      <c r="O1666" s="445">
        <f t="shared" si="161"/>
        <v>0</v>
      </c>
      <c r="P1666" s="444">
        <f t="shared" si="162"/>
        <v>0</v>
      </c>
      <c r="Q1666" s="463"/>
      <c r="R1666" s="453">
        <f t="shared" si="158"/>
        <v>0</v>
      </c>
    </row>
    <row r="1667" ht="30" hidden="1" customHeight="1" spans="1:18">
      <c r="A1667" s="426">
        <v>2300401</v>
      </c>
      <c r="B1667" s="427"/>
      <c r="C1667" s="427"/>
      <c r="D1667" s="427" t="s">
        <v>183</v>
      </c>
      <c r="E1667" s="429" t="s">
        <v>1601</v>
      </c>
      <c r="F1667" s="460">
        <f t="shared" si="159"/>
        <v>0</v>
      </c>
      <c r="G1667" s="430">
        <f t="shared" si="160"/>
        <v>0</v>
      </c>
      <c r="H1667" s="460">
        <v>0</v>
      </c>
      <c r="I1667" s="460"/>
      <c r="J1667" s="460">
        <v>0</v>
      </c>
      <c r="K1667" s="460">
        <v>0</v>
      </c>
      <c r="L1667" s="460"/>
      <c r="M1667" s="445">
        <f t="shared" si="157"/>
        <v>0</v>
      </c>
      <c r="N1667" s="460"/>
      <c r="O1667" s="445">
        <f t="shared" si="161"/>
        <v>0</v>
      </c>
      <c r="P1667" s="444">
        <f t="shared" si="162"/>
        <v>0</v>
      </c>
      <c r="Q1667" s="463"/>
      <c r="R1667" s="453">
        <f t="shared" si="158"/>
        <v>0</v>
      </c>
    </row>
    <row r="1668" ht="30" hidden="1" customHeight="1" spans="1:18">
      <c r="A1668" s="426">
        <v>2300402</v>
      </c>
      <c r="B1668" s="427"/>
      <c r="C1668" s="427"/>
      <c r="D1668" s="427" t="s">
        <v>186</v>
      </c>
      <c r="E1668" s="429" t="s">
        <v>1602</v>
      </c>
      <c r="F1668" s="460">
        <f t="shared" si="159"/>
        <v>0</v>
      </c>
      <c r="G1668" s="430">
        <f t="shared" si="160"/>
        <v>0</v>
      </c>
      <c r="H1668" s="460">
        <v>0</v>
      </c>
      <c r="I1668" s="460"/>
      <c r="J1668" s="460">
        <v>0</v>
      </c>
      <c r="K1668" s="460">
        <v>0</v>
      </c>
      <c r="L1668" s="460"/>
      <c r="M1668" s="445">
        <f t="shared" si="157"/>
        <v>0</v>
      </c>
      <c r="N1668" s="460"/>
      <c r="O1668" s="445">
        <f t="shared" si="161"/>
        <v>0</v>
      </c>
      <c r="P1668" s="444">
        <f t="shared" si="162"/>
        <v>0</v>
      </c>
      <c r="Q1668" s="463"/>
      <c r="R1668" s="453">
        <f t="shared" si="158"/>
        <v>0</v>
      </c>
    </row>
    <row r="1669" ht="30" hidden="1" customHeight="1" spans="1:18">
      <c r="A1669" s="426">
        <v>23005</v>
      </c>
      <c r="B1669" s="427" t="s">
        <v>1550</v>
      </c>
      <c r="C1669" s="427" t="s">
        <v>192</v>
      </c>
      <c r="D1669" s="428"/>
      <c r="E1669" s="429" t="s">
        <v>1603</v>
      </c>
      <c r="F1669" s="460">
        <f t="shared" si="159"/>
        <v>0</v>
      </c>
      <c r="G1669" s="430">
        <f t="shared" si="160"/>
        <v>0</v>
      </c>
      <c r="H1669" s="460">
        <v>0</v>
      </c>
      <c r="I1669" s="460">
        <v>0</v>
      </c>
      <c r="J1669" s="460">
        <v>0</v>
      </c>
      <c r="K1669" s="460">
        <v>0</v>
      </c>
      <c r="L1669" s="460"/>
      <c r="M1669" s="445">
        <f t="shared" si="157"/>
        <v>0</v>
      </c>
      <c r="N1669" s="460"/>
      <c r="O1669" s="445">
        <f t="shared" si="161"/>
        <v>0</v>
      </c>
      <c r="P1669" s="444">
        <f t="shared" si="162"/>
        <v>0</v>
      </c>
      <c r="Q1669" s="463"/>
      <c r="R1669" s="453">
        <f t="shared" si="158"/>
        <v>0</v>
      </c>
    </row>
    <row r="1670" ht="30" hidden="1" customHeight="1" spans="1:18">
      <c r="A1670" s="426">
        <v>2300501</v>
      </c>
      <c r="B1670" s="427"/>
      <c r="C1670" s="427"/>
      <c r="D1670" s="427" t="s">
        <v>183</v>
      </c>
      <c r="E1670" s="429" t="s">
        <v>1604</v>
      </c>
      <c r="F1670" s="460">
        <f t="shared" si="159"/>
        <v>0</v>
      </c>
      <c r="G1670" s="430">
        <f t="shared" si="160"/>
        <v>0</v>
      </c>
      <c r="H1670" s="460">
        <v>0</v>
      </c>
      <c r="I1670" s="460">
        <v>0</v>
      </c>
      <c r="J1670" s="460">
        <v>0</v>
      </c>
      <c r="K1670" s="460">
        <v>0</v>
      </c>
      <c r="L1670" s="460"/>
      <c r="M1670" s="445">
        <f t="shared" si="157"/>
        <v>0</v>
      </c>
      <c r="N1670" s="460"/>
      <c r="O1670" s="445">
        <f t="shared" si="161"/>
        <v>0</v>
      </c>
      <c r="P1670" s="444">
        <f t="shared" si="162"/>
        <v>0</v>
      </c>
      <c r="Q1670" s="463"/>
      <c r="R1670" s="453">
        <f t="shared" si="158"/>
        <v>0</v>
      </c>
    </row>
    <row r="1671" ht="30" hidden="1" customHeight="1" spans="1:18">
      <c r="A1671" s="426">
        <v>23008</v>
      </c>
      <c r="B1671" s="427" t="s">
        <v>1550</v>
      </c>
      <c r="C1671" s="427" t="s">
        <v>198</v>
      </c>
      <c r="D1671" s="428"/>
      <c r="E1671" s="429" t="s">
        <v>1605</v>
      </c>
      <c r="F1671" s="460">
        <f t="shared" si="159"/>
        <v>0</v>
      </c>
      <c r="G1671" s="430">
        <f t="shared" si="160"/>
        <v>0</v>
      </c>
      <c r="H1671" s="460">
        <v>0</v>
      </c>
      <c r="I1671" s="460">
        <v>0</v>
      </c>
      <c r="J1671" s="460">
        <v>0</v>
      </c>
      <c r="K1671" s="460">
        <v>0</v>
      </c>
      <c r="L1671" s="460"/>
      <c r="M1671" s="445">
        <f t="shared" ref="M1671:M1734" si="163">IF(F1671=0,0,L1671/F1671)</f>
        <v>0</v>
      </c>
      <c r="N1671" s="460"/>
      <c r="O1671" s="445">
        <f t="shared" si="161"/>
        <v>0</v>
      </c>
      <c r="P1671" s="444">
        <f t="shared" si="162"/>
        <v>0</v>
      </c>
      <c r="Q1671" s="463"/>
      <c r="R1671" s="453">
        <f t="shared" si="158"/>
        <v>0</v>
      </c>
    </row>
    <row r="1672" ht="30" hidden="1" customHeight="1" spans="1:18">
      <c r="A1672" s="426">
        <v>2300801</v>
      </c>
      <c r="B1672" s="427"/>
      <c r="C1672" s="427"/>
      <c r="D1672" s="427" t="s">
        <v>183</v>
      </c>
      <c r="E1672" s="429" t="s">
        <v>1606</v>
      </c>
      <c r="F1672" s="460">
        <f t="shared" si="159"/>
        <v>0</v>
      </c>
      <c r="G1672" s="430">
        <f t="shared" si="160"/>
        <v>0</v>
      </c>
      <c r="H1672" s="460">
        <v>0</v>
      </c>
      <c r="I1672" s="460">
        <v>0</v>
      </c>
      <c r="J1672" s="460">
        <v>0</v>
      </c>
      <c r="K1672" s="460">
        <v>0</v>
      </c>
      <c r="L1672" s="460"/>
      <c r="M1672" s="445">
        <f t="shared" si="163"/>
        <v>0</v>
      </c>
      <c r="N1672" s="460"/>
      <c r="O1672" s="445">
        <f t="shared" si="161"/>
        <v>0</v>
      </c>
      <c r="P1672" s="444">
        <f t="shared" si="162"/>
        <v>0</v>
      </c>
      <c r="Q1672" s="463"/>
      <c r="R1672" s="453">
        <f t="shared" ref="R1672:R1735" si="164">F1672+G1672+H1672+L1672+M1672+N1672+O1672+P1672</f>
        <v>0</v>
      </c>
    </row>
    <row r="1673" ht="30" hidden="1" customHeight="1" spans="1:18">
      <c r="A1673" s="426">
        <v>2300802</v>
      </c>
      <c r="B1673" s="427"/>
      <c r="C1673" s="427"/>
      <c r="D1673" s="427" t="s">
        <v>186</v>
      </c>
      <c r="E1673" s="429" t="s">
        <v>1607</v>
      </c>
      <c r="F1673" s="460">
        <f t="shared" ref="F1673:F1736" si="165">G1673+K1673</f>
        <v>0</v>
      </c>
      <c r="G1673" s="430">
        <f t="shared" ref="G1673:G1736" si="166">H1673+I1673+J1673</f>
        <v>0</v>
      </c>
      <c r="H1673" s="460">
        <v>0</v>
      </c>
      <c r="I1673" s="460"/>
      <c r="J1673" s="460">
        <v>0</v>
      </c>
      <c r="K1673" s="460">
        <v>0</v>
      </c>
      <c r="L1673" s="460"/>
      <c r="M1673" s="445">
        <f t="shared" si="163"/>
        <v>0</v>
      </c>
      <c r="N1673" s="460"/>
      <c r="O1673" s="445">
        <f t="shared" si="161"/>
        <v>0</v>
      </c>
      <c r="P1673" s="444">
        <f t="shared" si="162"/>
        <v>0</v>
      </c>
      <c r="Q1673" s="463"/>
      <c r="R1673" s="453">
        <f t="shared" si="164"/>
        <v>0</v>
      </c>
    </row>
    <row r="1674" ht="30" hidden="1" customHeight="1" spans="1:18">
      <c r="A1674" s="426">
        <v>2300803</v>
      </c>
      <c r="B1674" s="427"/>
      <c r="C1674" s="427"/>
      <c r="D1674" s="427" t="s">
        <v>188</v>
      </c>
      <c r="E1674" s="429" t="s">
        <v>1608</v>
      </c>
      <c r="F1674" s="460">
        <f t="shared" si="165"/>
        <v>0</v>
      </c>
      <c r="G1674" s="430">
        <f t="shared" si="166"/>
        <v>0</v>
      </c>
      <c r="H1674" s="460">
        <v>0</v>
      </c>
      <c r="I1674" s="460"/>
      <c r="J1674" s="460">
        <v>0</v>
      </c>
      <c r="K1674" s="460">
        <v>0</v>
      </c>
      <c r="L1674" s="460"/>
      <c r="M1674" s="445">
        <f t="shared" si="163"/>
        <v>0</v>
      </c>
      <c r="N1674" s="460"/>
      <c r="O1674" s="445">
        <f t="shared" si="161"/>
        <v>0</v>
      </c>
      <c r="P1674" s="444">
        <f t="shared" si="162"/>
        <v>0</v>
      </c>
      <c r="Q1674" s="463"/>
      <c r="R1674" s="453">
        <f t="shared" si="164"/>
        <v>0</v>
      </c>
    </row>
    <row r="1675" ht="30" hidden="1" customHeight="1" spans="1:18">
      <c r="A1675" s="426">
        <v>2300899</v>
      </c>
      <c r="B1675" s="427"/>
      <c r="C1675" s="427"/>
      <c r="D1675" s="427" t="s">
        <v>204</v>
      </c>
      <c r="E1675" s="429" t="s">
        <v>1609</v>
      </c>
      <c r="F1675" s="460">
        <f t="shared" si="165"/>
        <v>0</v>
      </c>
      <c r="G1675" s="430">
        <f t="shared" si="166"/>
        <v>0</v>
      </c>
      <c r="H1675" s="460">
        <v>0</v>
      </c>
      <c r="I1675" s="460"/>
      <c r="J1675" s="460">
        <v>0</v>
      </c>
      <c r="K1675" s="460">
        <v>0</v>
      </c>
      <c r="L1675" s="460"/>
      <c r="M1675" s="445">
        <f t="shared" si="163"/>
        <v>0</v>
      </c>
      <c r="N1675" s="460"/>
      <c r="O1675" s="445">
        <f t="shared" si="161"/>
        <v>0</v>
      </c>
      <c r="P1675" s="444">
        <f t="shared" si="162"/>
        <v>0</v>
      </c>
      <c r="Q1675" s="463"/>
      <c r="R1675" s="453">
        <f t="shared" si="164"/>
        <v>0</v>
      </c>
    </row>
    <row r="1676" ht="30" hidden="1" customHeight="1" spans="1:18">
      <c r="A1676" s="426">
        <v>23009</v>
      </c>
      <c r="B1676" s="427" t="s">
        <v>1550</v>
      </c>
      <c r="C1676" s="427" t="s">
        <v>200</v>
      </c>
      <c r="D1676" s="428"/>
      <c r="E1676" s="429" t="s">
        <v>1610</v>
      </c>
      <c r="F1676" s="460">
        <f t="shared" si="165"/>
        <v>0</v>
      </c>
      <c r="G1676" s="430">
        <f t="shared" si="166"/>
        <v>0</v>
      </c>
      <c r="H1676" s="460">
        <v>0</v>
      </c>
      <c r="I1676" s="460">
        <v>0</v>
      </c>
      <c r="J1676" s="460">
        <v>0</v>
      </c>
      <c r="K1676" s="460">
        <v>0</v>
      </c>
      <c r="L1676" s="460"/>
      <c r="M1676" s="445">
        <f t="shared" si="163"/>
        <v>0</v>
      </c>
      <c r="N1676" s="460"/>
      <c r="O1676" s="445">
        <f t="shared" si="161"/>
        <v>0</v>
      </c>
      <c r="P1676" s="444">
        <f t="shared" si="162"/>
        <v>0</v>
      </c>
      <c r="Q1676" s="463"/>
      <c r="R1676" s="453">
        <f t="shared" si="164"/>
        <v>0</v>
      </c>
    </row>
    <row r="1677" ht="30" hidden="1" customHeight="1" spans="1:18">
      <c r="A1677" s="426">
        <v>2300901</v>
      </c>
      <c r="B1677" s="427"/>
      <c r="C1677" s="427"/>
      <c r="D1677" s="427" t="s">
        <v>183</v>
      </c>
      <c r="E1677" s="429" t="s">
        <v>1611</v>
      </c>
      <c r="F1677" s="460">
        <f t="shared" si="165"/>
        <v>0</v>
      </c>
      <c r="G1677" s="430">
        <f t="shared" si="166"/>
        <v>0</v>
      </c>
      <c r="H1677" s="460">
        <v>0</v>
      </c>
      <c r="I1677" s="460">
        <v>0</v>
      </c>
      <c r="J1677" s="460">
        <v>0</v>
      </c>
      <c r="K1677" s="460">
        <v>0</v>
      </c>
      <c r="L1677" s="460"/>
      <c r="M1677" s="445">
        <f t="shared" si="163"/>
        <v>0</v>
      </c>
      <c r="N1677" s="460"/>
      <c r="O1677" s="445">
        <f t="shared" si="161"/>
        <v>0</v>
      </c>
      <c r="P1677" s="444">
        <f t="shared" si="162"/>
        <v>0</v>
      </c>
      <c r="Q1677" s="463"/>
      <c r="R1677" s="453">
        <f t="shared" si="164"/>
        <v>0</v>
      </c>
    </row>
    <row r="1678" ht="30" hidden="1" customHeight="1" spans="1:18">
      <c r="A1678" s="426">
        <v>2300902</v>
      </c>
      <c r="B1678" s="427"/>
      <c r="C1678" s="427"/>
      <c r="D1678" s="427" t="s">
        <v>186</v>
      </c>
      <c r="E1678" s="429" t="s">
        <v>1612</v>
      </c>
      <c r="F1678" s="460">
        <f t="shared" si="165"/>
        <v>0</v>
      </c>
      <c r="G1678" s="430">
        <f t="shared" si="166"/>
        <v>0</v>
      </c>
      <c r="H1678" s="460">
        <v>0</v>
      </c>
      <c r="I1678" s="460"/>
      <c r="J1678" s="460">
        <v>0</v>
      </c>
      <c r="K1678" s="460">
        <v>0</v>
      </c>
      <c r="L1678" s="460"/>
      <c r="M1678" s="445">
        <f t="shared" si="163"/>
        <v>0</v>
      </c>
      <c r="N1678" s="460"/>
      <c r="O1678" s="445">
        <f t="shared" si="161"/>
        <v>0</v>
      </c>
      <c r="P1678" s="444">
        <f t="shared" si="162"/>
        <v>0</v>
      </c>
      <c r="Q1678" s="463"/>
      <c r="R1678" s="453">
        <f t="shared" si="164"/>
        <v>0</v>
      </c>
    </row>
    <row r="1679" ht="30" hidden="1" customHeight="1" spans="1:18">
      <c r="A1679" s="426">
        <v>2300903</v>
      </c>
      <c r="B1679" s="427"/>
      <c r="C1679" s="427"/>
      <c r="D1679" s="427" t="s">
        <v>188</v>
      </c>
      <c r="E1679" s="429" t="s">
        <v>1613</v>
      </c>
      <c r="F1679" s="460">
        <f t="shared" si="165"/>
        <v>0</v>
      </c>
      <c r="G1679" s="430">
        <f t="shared" si="166"/>
        <v>0</v>
      </c>
      <c r="H1679" s="460">
        <v>0</v>
      </c>
      <c r="I1679" s="460"/>
      <c r="J1679" s="460">
        <v>0</v>
      </c>
      <c r="K1679" s="460">
        <v>0</v>
      </c>
      <c r="L1679" s="460"/>
      <c r="M1679" s="445">
        <f t="shared" si="163"/>
        <v>0</v>
      </c>
      <c r="N1679" s="460"/>
      <c r="O1679" s="445">
        <f t="shared" si="161"/>
        <v>0</v>
      </c>
      <c r="P1679" s="444">
        <f t="shared" si="162"/>
        <v>0</v>
      </c>
      <c r="Q1679" s="463"/>
      <c r="R1679" s="453">
        <f t="shared" si="164"/>
        <v>0</v>
      </c>
    </row>
    <row r="1680" ht="30" hidden="1" customHeight="1" spans="1:18">
      <c r="A1680" s="426">
        <v>2300999</v>
      </c>
      <c r="B1680" s="427"/>
      <c r="C1680" s="427"/>
      <c r="D1680" s="427" t="s">
        <v>204</v>
      </c>
      <c r="E1680" s="429" t="s">
        <v>1614</v>
      </c>
      <c r="F1680" s="460">
        <f t="shared" si="165"/>
        <v>0</v>
      </c>
      <c r="G1680" s="430">
        <f t="shared" si="166"/>
        <v>0</v>
      </c>
      <c r="H1680" s="460">
        <v>0</v>
      </c>
      <c r="I1680" s="460"/>
      <c r="J1680" s="460">
        <v>0</v>
      </c>
      <c r="K1680" s="460">
        <v>0</v>
      </c>
      <c r="L1680" s="460"/>
      <c r="M1680" s="445">
        <f t="shared" si="163"/>
        <v>0</v>
      </c>
      <c r="N1680" s="460"/>
      <c r="O1680" s="445">
        <f t="shared" si="161"/>
        <v>0</v>
      </c>
      <c r="P1680" s="444">
        <f t="shared" si="162"/>
        <v>0</v>
      </c>
      <c r="Q1680" s="463"/>
      <c r="R1680" s="453">
        <f t="shared" si="164"/>
        <v>0</v>
      </c>
    </row>
    <row r="1681" ht="30" hidden="1" customHeight="1" spans="1:18">
      <c r="A1681" s="426">
        <v>23011</v>
      </c>
      <c r="B1681" s="427" t="s">
        <v>1550</v>
      </c>
      <c r="C1681" s="427" t="s">
        <v>269</v>
      </c>
      <c r="D1681" s="428"/>
      <c r="E1681" s="429" t="s">
        <v>1615</v>
      </c>
      <c r="F1681" s="460">
        <f t="shared" si="165"/>
        <v>0</v>
      </c>
      <c r="G1681" s="430">
        <f t="shared" si="166"/>
        <v>0</v>
      </c>
      <c r="H1681" s="460">
        <v>0</v>
      </c>
      <c r="I1681" s="460">
        <v>0</v>
      </c>
      <c r="J1681" s="460">
        <v>0</v>
      </c>
      <c r="K1681" s="460">
        <v>0</v>
      </c>
      <c r="L1681" s="460"/>
      <c r="M1681" s="445">
        <f t="shared" si="163"/>
        <v>0</v>
      </c>
      <c r="N1681" s="460"/>
      <c r="O1681" s="445">
        <f t="shared" ref="O1681:O1744" si="167">IF(N1681=0,0,L1681/N1681)</f>
        <v>0</v>
      </c>
      <c r="P1681" s="444">
        <f t="shared" ref="P1681:P1744" si="168">L1681-N1681</f>
        <v>0</v>
      </c>
      <c r="Q1681" s="463"/>
      <c r="R1681" s="453">
        <f t="shared" si="164"/>
        <v>0</v>
      </c>
    </row>
    <row r="1682" ht="30" hidden="1" customHeight="1" spans="1:18">
      <c r="A1682" s="426">
        <v>2301101</v>
      </c>
      <c r="B1682" s="427"/>
      <c r="C1682" s="427"/>
      <c r="D1682" s="427" t="s">
        <v>183</v>
      </c>
      <c r="E1682" s="429" t="s">
        <v>1616</v>
      </c>
      <c r="F1682" s="460">
        <f t="shared" si="165"/>
        <v>0</v>
      </c>
      <c r="G1682" s="430">
        <f t="shared" si="166"/>
        <v>0</v>
      </c>
      <c r="H1682" s="460">
        <v>0</v>
      </c>
      <c r="I1682" s="460">
        <v>0</v>
      </c>
      <c r="J1682" s="460">
        <v>0</v>
      </c>
      <c r="K1682" s="460">
        <v>0</v>
      </c>
      <c r="L1682" s="460"/>
      <c r="M1682" s="445">
        <f t="shared" si="163"/>
        <v>0</v>
      </c>
      <c r="N1682" s="460"/>
      <c r="O1682" s="445">
        <f t="shared" si="167"/>
        <v>0</v>
      </c>
      <c r="P1682" s="444">
        <f t="shared" si="168"/>
        <v>0</v>
      </c>
      <c r="Q1682" s="463"/>
      <c r="R1682" s="453">
        <f t="shared" si="164"/>
        <v>0</v>
      </c>
    </row>
    <row r="1683" ht="30" hidden="1" customHeight="1" spans="1:18">
      <c r="A1683" s="426">
        <v>2301102</v>
      </c>
      <c r="B1683" s="427"/>
      <c r="C1683" s="427"/>
      <c r="D1683" s="427" t="s">
        <v>186</v>
      </c>
      <c r="E1683" s="429" t="s">
        <v>1617</v>
      </c>
      <c r="F1683" s="460">
        <f t="shared" si="165"/>
        <v>0</v>
      </c>
      <c r="G1683" s="430">
        <f t="shared" si="166"/>
        <v>0</v>
      </c>
      <c r="H1683" s="460">
        <v>0</v>
      </c>
      <c r="I1683" s="460">
        <v>0</v>
      </c>
      <c r="J1683" s="460">
        <v>0</v>
      </c>
      <c r="K1683" s="460">
        <v>0</v>
      </c>
      <c r="L1683" s="460"/>
      <c r="M1683" s="445">
        <f t="shared" si="163"/>
        <v>0</v>
      </c>
      <c r="N1683" s="460"/>
      <c r="O1683" s="445">
        <f t="shared" si="167"/>
        <v>0</v>
      </c>
      <c r="P1683" s="444">
        <f t="shared" si="168"/>
        <v>0</v>
      </c>
      <c r="Q1683" s="463"/>
      <c r="R1683" s="453">
        <f t="shared" si="164"/>
        <v>0</v>
      </c>
    </row>
    <row r="1684" ht="30" hidden="1" customHeight="1" spans="1:18">
      <c r="A1684" s="426">
        <v>2301103</v>
      </c>
      <c r="B1684" s="427"/>
      <c r="C1684" s="427"/>
      <c r="D1684" s="427" t="s">
        <v>188</v>
      </c>
      <c r="E1684" s="429" t="s">
        <v>1618</v>
      </c>
      <c r="F1684" s="460">
        <f t="shared" si="165"/>
        <v>0</v>
      </c>
      <c r="G1684" s="430">
        <f t="shared" si="166"/>
        <v>0</v>
      </c>
      <c r="H1684" s="460">
        <v>0</v>
      </c>
      <c r="I1684" s="460">
        <v>0</v>
      </c>
      <c r="J1684" s="460">
        <v>0</v>
      </c>
      <c r="K1684" s="460">
        <v>0</v>
      </c>
      <c r="L1684" s="460"/>
      <c r="M1684" s="445">
        <f t="shared" si="163"/>
        <v>0</v>
      </c>
      <c r="N1684" s="460"/>
      <c r="O1684" s="445">
        <f t="shared" si="167"/>
        <v>0</v>
      </c>
      <c r="P1684" s="444">
        <f t="shared" si="168"/>
        <v>0</v>
      </c>
      <c r="Q1684" s="463"/>
      <c r="R1684" s="453">
        <f t="shared" si="164"/>
        <v>0</v>
      </c>
    </row>
    <row r="1685" ht="30" hidden="1" customHeight="1" spans="1:18">
      <c r="A1685" s="426">
        <v>2301104</v>
      </c>
      <c r="B1685" s="427"/>
      <c r="C1685" s="427"/>
      <c r="D1685" s="427" t="s">
        <v>190</v>
      </c>
      <c r="E1685" s="429" t="s">
        <v>1619</v>
      </c>
      <c r="F1685" s="460">
        <f t="shared" si="165"/>
        <v>0</v>
      </c>
      <c r="G1685" s="430">
        <f t="shared" si="166"/>
        <v>0</v>
      </c>
      <c r="H1685" s="460">
        <v>0</v>
      </c>
      <c r="I1685" s="460">
        <v>0</v>
      </c>
      <c r="J1685" s="460">
        <v>0</v>
      </c>
      <c r="K1685" s="460">
        <v>0</v>
      </c>
      <c r="L1685" s="460"/>
      <c r="M1685" s="445">
        <f t="shared" si="163"/>
        <v>0</v>
      </c>
      <c r="N1685" s="460"/>
      <c r="O1685" s="445">
        <f t="shared" si="167"/>
        <v>0</v>
      </c>
      <c r="P1685" s="444">
        <f t="shared" si="168"/>
        <v>0</v>
      </c>
      <c r="Q1685" s="463"/>
      <c r="R1685" s="453">
        <f t="shared" si="164"/>
        <v>0</v>
      </c>
    </row>
    <row r="1686" ht="30" hidden="1" customHeight="1" spans="1:18">
      <c r="A1686" s="426">
        <v>2301105</v>
      </c>
      <c r="B1686" s="427"/>
      <c r="C1686" s="427"/>
      <c r="D1686" s="427" t="s">
        <v>192</v>
      </c>
      <c r="E1686" s="429" t="s">
        <v>1620</v>
      </c>
      <c r="F1686" s="460">
        <f t="shared" si="165"/>
        <v>0</v>
      </c>
      <c r="G1686" s="430">
        <f t="shared" si="166"/>
        <v>0</v>
      </c>
      <c r="H1686" s="460">
        <v>0</v>
      </c>
      <c r="I1686" s="460"/>
      <c r="J1686" s="460">
        <v>0</v>
      </c>
      <c r="K1686" s="460">
        <v>0</v>
      </c>
      <c r="L1686" s="460"/>
      <c r="M1686" s="445">
        <f t="shared" si="163"/>
        <v>0</v>
      </c>
      <c r="N1686" s="460"/>
      <c r="O1686" s="445">
        <f t="shared" si="167"/>
        <v>0</v>
      </c>
      <c r="P1686" s="444">
        <f t="shared" si="168"/>
        <v>0</v>
      </c>
      <c r="Q1686" s="463"/>
      <c r="R1686" s="453">
        <f t="shared" si="164"/>
        <v>0</v>
      </c>
    </row>
    <row r="1687" ht="30" hidden="1" customHeight="1" spans="1:18">
      <c r="A1687" s="426">
        <v>2301106</v>
      </c>
      <c r="B1687" s="427"/>
      <c r="C1687" s="427"/>
      <c r="D1687" s="427" t="s">
        <v>194</v>
      </c>
      <c r="E1687" s="429" t="s">
        <v>1621</v>
      </c>
      <c r="F1687" s="460">
        <f t="shared" si="165"/>
        <v>0</v>
      </c>
      <c r="G1687" s="430">
        <f t="shared" si="166"/>
        <v>0</v>
      </c>
      <c r="H1687" s="460">
        <v>0</v>
      </c>
      <c r="I1687" s="460"/>
      <c r="J1687" s="460">
        <v>0</v>
      </c>
      <c r="K1687" s="460">
        <v>0</v>
      </c>
      <c r="L1687" s="460"/>
      <c r="M1687" s="445">
        <f t="shared" si="163"/>
        <v>0</v>
      </c>
      <c r="N1687" s="460"/>
      <c r="O1687" s="445">
        <f t="shared" si="167"/>
        <v>0</v>
      </c>
      <c r="P1687" s="444">
        <f t="shared" si="168"/>
        <v>0</v>
      </c>
      <c r="Q1687" s="463"/>
      <c r="R1687" s="453">
        <f t="shared" si="164"/>
        <v>0</v>
      </c>
    </row>
    <row r="1688" ht="30" hidden="1" customHeight="1" spans="1:18">
      <c r="A1688" s="426">
        <v>2301107</v>
      </c>
      <c r="B1688" s="427"/>
      <c r="C1688" s="427"/>
      <c r="D1688" s="427" t="s">
        <v>196</v>
      </c>
      <c r="E1688" s="429" t="s">
        <v>1622</v>
      </c>
      <c r="F1688" s="460">
        <f t="shared" si="165"/>
        <v>0</v>
      </c>
      <c r="G1688" s="430">
        <f t="shared" si="166"/>
        <v>0</v>
      </c>
      <c r="H1688" s="460">
        <v>0</v>
      </c>
      <c r="I1688" s="460"/>
      <c r="J1688" s="460">
        <v>0</v>
      </c>
      <c r="K1688" s="460">
        <v>0</v>
      </c>
      <c r="L1688" s="460"/>
      <c r="M1688" s="445">
        <f t="shared" si="163"/>
        <v>0</v>
      </c>
      <c r="N1688" s="460"/>
      <c r="O1688" s="445">
        <f t="shared" si="167"/>
        <v>0</v>
      </c>
      <c r="P1688" s="444">
        <f t="shared" si="168"/>
        <v>0</v>
      </c>
      <c r="Q1688" s="463"/>
      <c r="R1688" s="453">
        <f t="shared" si="164"/>
        <v>0</v>
      </c>
    </row>
    <row r="1689" ht="30" hidden="1" customHeight="1" spans="1:18">
      <c r="A1689" s="426">
        <v>2301108</v>
      </c>
      <c r="B1689" s="427"/>
      <c r="C1689" s="427"/>
      <c r="D1689" s="427" t="s">
        <v>198</v>
      </c>
      <c r="E1689" s="429" t="s">
        <v>1623</v>
      </c>
      <c r="F1689" s="460">
        <f t="shared" si="165"/>
        <v>0</v>
      </c>
      <c r="G1689" s="430">
        <f t="shared" si="166"/>
        <v>0</v>
      </c>
      <c r="H1689" s="460">
        <v>0</v>
      </c>
      <c r="I1689" s="460"/>
      <c r="J1689" s="460">
        <v>0</v>
      </c>
      <c r="K1689" s="460">
        <v>0</v>
      </c>
      <c r="L1689" s="460"/>
      <c r="M1689" s="445">
        <f t="shared" si="163"/>
        <v>0</v>
      </c>
      <c r="N1689" s="460"/>
      <c r="O1689" s="445">
        <f t="shared" si="167"/>
        <v>0</v>
      </c>
      <c r="P1689" s="444">
        <f t="shared" si="168"/>
        <v>0</v>
      </c>
      <c r="Q1689" s="463"/>
      <c r="R1689" s="453">
        <f t="shared" si="164"/>
        <v>0</v>
      </c>
    </row>
    <row r="1690" ht="30" hidden="1" customHeight="1" spans="1:18">
      <c r="A1690" s="426">
        <v>2301109</v>
      </c>
      <c r="B1690" s="427"/>
      <c r="C1690" s="427"/>
      <c r="D1690" s="427" t="s">
        <v>200</v>
      </c>
      <c r="E1690" s="429" t="s">
        <v>1624</v>
      </c>
      <c r="F1690" s="460">
        <f t="shared" si="165"/>
        <v>0</v>
      </c>
      <c r="G1690" s="430">
        <f t="shared" si="166"/>
        <v>0</v>
      </c>
      <c r="H1690" s="460">
        <v>0</v>
      </c>
      <c r="I1690" s="460"/>
      <c r="J1690" s="460">
        <v>0</v>
      </c>
      <c r="K1690" s="460">
        <v>0</v>
      </c>
      <c r="L1690" s="460"/>
      <c r="M1690" s="445">
        <f t="shared" si="163"/>
        <v>0</v>
      </c>
      <c r="N1690" s="460"/>
      <c r="O1690" s="445">
        <f t="shared" si="167"/>
        <v>0</v>
      </c>
      <c r="P1690" s="444">
        <f t="shared" si="168"/>
        <v>0</v>
      </c>
      <c r="Q1690" s="463"/>
      <c r="R1690" s="453">
        <f t="shared" si="164"/>
        <v>0</v>
      </c>
    </row>
    <row r="1691" ht="30" hidden="1" customHeight="1" spans="1:18">
      <c r="A1691" s="426">
        <v>2301110</v>
      </c>
      <c r="B1691" s="427"/>
      <c r="C1691" s="427"/>
      <c r="D1691" s="427" t="s">
        <v>260</v>
      </c>
      <c r="E1691" s="429" t="s">
        <v>1625</v>
      </c>
      <c r="F1691" s="460">
        <f t="shared" si="165"/>
        <v>0</v>
      </c>
      <c r="G1691" s="430">
        <f t="shared" si="166"/>
        <v>0</v>
      </c>
      <c r="H1691" s="460">
        <v>0</v>
      </c>
      <c r="I1691" s="460"/>
      <c r="J1691" s="460">
        <v>0</v>
      </c>
      <c r="K1691" s="460">
        <v>0</v>
      </c>
      <c r="L1691" s="460"/>
      <c r="M1691" s="445">
        <f t="shared" si="163"/>
        <v>0</v>
      </c>
      <c r="N1691" s="460"/>
      <c r="O1691" s="445">
        <f t="shared" si="167"/>
        <v>0</v>
      </c>
      <c r="P1691" s="444">
        <f t="shared" si="168"/>
        <v>0</v>
      </c>
      <c r="Q1691" s="463"/>
      <c r="R1691" s="453">
        <f t="shared" si="164"/>
        <v>0</v>
      </c>
    </row>
    <row r="1692" ht="30" hidden="1" customHeight="1" spans="1:18">
      <c r="A1692" s="426">
        <v>2301111</v>
      </c>
      <c r="B1692" s="427"/>
      <c r="C1692" s="427"/>
      <c r="D1692" s="427" t="s">
        <v>269</v>
      </c>
      <c r="E1692" s="429" t="s">
        <v>1626</v>
      </c>
      <c r="F1692" s="460">
        <f t="shared" si="165"/>
        <v>0</v>
      </c>
      <c r="G1692" s="430">
        <f t="shared" si="166"/>
        <v>0</v>
      </c>
      <c r="H1692" s="460">
        <v>0</v>
      </c>
      <c r="I1692" s="460"/>
      <c r="J1692" s="460">
        <v>0</v>
      </c>
      <c r="K1692" s="460">
        <v>0</v>
      </c>
      <c r="L1692" s="460"/>
      <c r="M1692" s="445">
        <f t="shared" si="163"/>
        <v>0</v>
      </c>
      <c r="N1692" s="460"/>
      <c r="O1692" s="445">
        <f t="shared" si="167"/>
        <v>0</v>
      </c>
      <c r="P1692" s="444">
        <f t="shared" si="168"/>
        <v>0</v>
      </c>
      <c r="Q1692" s="463"/>
      <c r="R1692" s="453">
        <f t="shared" si="164"/>
        <v>0</v>
      </c>
    </row>
    <row r="1693" ht="30" hidden="1" customHeight="1" spans="1:18">
      <c r="A1693" s="426">
        <v>2301112</v>
      </c>
      <c r="B1693" s="427"/>
      <c r="C1693" s="427"/>
      <c r="D1693" s="427" t="s">
        <v>271</v>
      </c>
      <c r="E1693" s="429" t="s">
        <v>1627</v>
      </c>
      <c r="F1693" s="460">
        <f t="shared" si="165"/>
        <v>0</v>
      </c>
      <c r="G1693" s="430">
        <f t="shared" si="166"/>
        <v>0</v>
      </c>
      <c r="H1693" s="460">
        <v>0</v>
      </c>
      <c r="I1693" s="460"/>
      <c r="J1693" s="460">
        <v>0</v>
      </c>
      <c r="K1693" s="460">
        <v>0</v>
      </c>
      <c r="L1693" s="460"/>
      <c r="M1693" s="445">
        <f t="shared" si="163"/>
        <v>0</v>
      </c>
      <c r="N1693" s="460"/>
      <c r="O1693" s="445">
        <f t="shared" si="167"/>
        <v>0</v>
      </c>
      <c r="P1693" s="444">
        <f t="shared" si="168"/>
        <v>0</v>
      </c>
      <c r="Q1693" s="463"/>
      <c r="R1693" s="453">
        <f t="shared" si="164"/>
        <v>0</v>
      </c>
    </row>
    <row r="1694" ht="30" hidden="1" customHeight="1" spans="1:18">
      <c r="A1694" s="426">
        <v>2301114</v>
      </c>
      <c r="B1694" s="427"/>
      <c r="C1694" s="427"/>
      <c r="D1694" s="427" t="s">
        <v>287</v>
      </c>
      <c r="E1694" s="429" t="s">
        <v>1628</v>
      </c>
      <c r="F1694" s="460">
        <f t="shared" si="165"/>
        <v>0</v>
      </c>
      <c r="G1694" s="430">
        <f t="shared" si="166"/>
        <v>0</v>
      </c>
      <c r="H1694" s="460">
        <v>0</v>
      </c>
      <c r="I1694" s="460"/>
      <c r="J1694" s="460">
        <v>0</v>
      </c>
      <c r="K1694" s="460">
        <v>0</v>
      </c>
      <c r="L1694" s="460"/>
      <c r="M1694" s="445">
        <f t="shared" si="163"/>
        <v>0</v>
      </c>
      <c r="N1694" s="460"/>
      <c r="O1694" s="445">
        <f t="shared" si="167"/>
        <v>0</v>
      </c>
      <c r="P1694" s="444">
        <f t="shared" si="168"/>
        <v>0</v>
      </c>
      <c r="Q1694" s="463"/>
      <c r="R1694" s="453">
        <f t="shared" si="164"/>
        <v>0</v>
      </c>
    </row>
    <row r="1695" ht="30" hidden="1" customHeight="1" spans="1:18">
      <c r="A1695" s="426">
        <v>2301115</v>
      </c>
      <c r="B1695" s="427"/>
      <c r="C1695" s="427"/>
      <c r="D1695" s="427" t="s">
        <v>296</v>
      </c>
      <c r="E1695" s="429" t="s">
        <v>1629</v>
      </c>
      <c r="F1695" s="460">
        <f t="shared" si="165"/>
        <v>0</v>
      </c>
      <c r="G1695" s="430">
        <f t="shared" si="166"/>
        <v>0</v>
      </c>
      <c r="H1695" s="460">
        <v>0</v>
      </c>
      <c r="I1695" s="460"/>
      <c r="J1695" s="460">
        <v>0</v>
      </c>
      <c r="K1695" s="460">
        <v>0</v>
      </c>
      <c r="L1695" s="460"/>
      <c r="M1695" s="445">
        <f t="shared" si="163"/>
        <v>0</v>
      </c>
      <c r="N1695" s="460"/>
      <c r="O1695" s="445">
        <f t="shared" si="167"/>
        <v>0</v>
      </c>
      <c r="P1695" s="444">
        <f t="shared" si="168"/>
        <v>0</v>
      </c>
      <c r="Q1695" s="463"/>
      <c r="R1695" s="453">
        <f t="shared" si="164"/>
        <v>0</v>
      </c>
    </row>
    <row r="1696" ht="30" hidden="1" customHeight="1" spans="1:18">
      <c r="A1696" s="426">
        <v>2301116</v>
      </c>
      <c r="B1696" s="427"/>
      <c r="C1696" s="427"/>
      <c r="D1696" s="427" t="s">
        <v>435</v>
      </c>
      <c r="E1696" s="429" t="s">
        <v>1630</v>
      </c>
      <c r="F1696" s="460">
        <f t="shared" si="165"/>
        <v>0</v>
      </c>
      <c r="G1696" s="430">
        <f t="shared" si="166"/>
        <v>0</v>
      </c>
      <c r="H1696" s="460">
        <v>0</v>
      </c>
      <c r="I1696" s="460"/>
      <c r="J1696" s="460">
        <v>0</v>
      </c>
      <c r="K1696" s="460">
        <v>0</v>
      </c>
      <c r="L1696" s="460"/>
      <c r="M1696" s="445">
        <f t="shared" si="163"/>
        <v>0</v>
      </c>
      <c r="N1696" s="460"/>
      <c r="O1696" s="445">
        <f t="shared" si="167"/>
        <v>0</v>
      </c>
      <c r="P1696" s="444">
        <f t="shared" si="168"/>
        <v>0</v>
      </c>
      <c r="Q1696" s="463"/>
      <c r="R1696" s="453">
        <f t="shared" si="164"/>
        <v>0</v>
      </c>
    </row>
    <row r="1697" ht="30" hidden="1" customHeight="1" spans="1:18">
      <c r="A1697" s="426">
        <v>2301117</v>
      </c>
      <c r="B1697" s="427"/>
      <c r="C1697" s="427"/>
      <c r="D1697" s="427" t="s">
        <v>302</v>
      </c>
      <c r="E1697" s="429" t="s">
        <v>1631</v>
      </c>
      <c r="F1697" s="460">
        <f t="shared" si="165"/>
        <v>0</v>
      </c>
      <c r="G1697" s="430">
        <f t="shared" si="166"/>
        <v>0</v>
      </c>
      <c r="H1697" s="460">
        <v>0</v>
      </c>
      <c r="I1697" s="460"/>
      <c r="J1697" s="460">
        <v>0</v>
      </c>
      <c r="K1697" s="460">
        <v>0</v>
      </c>
      <c r="L1697" s="460"/>
      <c r="M1697" s="445">
        <f t="shared" si="163"/>
        <v>0</v>
      </c>
      <c r="N1697" s="460"/>
      <c r="O1697" s="445">
        <f t="shared" si="167"/>
        <v>0</v>
      </c>
      <c r="P1697" s="444">
        <f t="shared" si="168"/>
        <v>0</v>
      </c>
      <c r="Q1697" s="463"/>
      <c r="R1697" s="453">
        <f t="shared" si="164"/>
        <v>0</v>
      </c>
    </row>
    <row r="1698" ht="30" hidden="1" customHeight="1" spans="1:18">
      <c r="A1698" s="426">
        <v>2301118</v>
      </c>
      <c r="B1698" s="427"/>
      <c r="C1698" s="427"/>
      <c r="D1698" s="427" t="s">
        <v>438</v>
      </c>
      <c r="E1698" s="429" t="s">
        <v>1632</v>
      </c>
      <c r="F1698" s="460">
        <f t="shared" si="165"/>
        <v>0</v>
      </c>
      <c r="G1698" s="430">
        <f t="shared" si="166"/>
        <v>0</v>
      </c>
      <c r="H1698" s="460">
        <v>0</v>
      </c>
      <c r="I1698" s="460"/>
      <c r="J1698" s="460">
        <v>0</v>
      </c>
      <c r="K1698" s="460">
        <v>0</v>
      </c>
      <c r="L1698" s="460"/>
      <c r="M1698" s="445">
        <f t="shared" si="163"/>
        <v>0</v>
      </c>
      <c r="N1698" s="460"/>
      <c r="O1698" s="445">
        <f t="shared" si="167"/>
        <v>0</v>
      </c>
      <c r="P1698" s="444">
        <f t="shared" si="168"/>
        <v>0</v>
      </c>
      <c r="Q1698" s="463"/>
      <c r="R1698" s="453">
        <f t="shared" si="164"/>
        <v>0</v>
      </c>
    </row>
    <row r="1699" ht="30" hidden="1" customHeight="1" spans="1:18">
      <c r="A1699" s="426">
        <v>2301119</v>
      </c>
      <c r="B1699" s="427"/>
      <c r="C1699" s="427"/>
      <c r="D1699" s="427" t="s">
        <v>440</v>
      </c>
      <c r="E1699" s="429" t="s">
        <v>1633</v>
      </c>
      <c r="F1699" s="460">
        <f t="shared" si="165"/>
        <v>0</v>
      </c>
      <c r="G1699" s="430">
        <f t="shared" si="166"/>
        <v>0</v>
      </c>
      <c r="H1699" s="460">
        <v>0</v>
      </c>
      <c r="I1699" s="460"/>
      <c r="J1699" s="460">
        <v>0</v>
      </c>
      <c r="K1699" s="460">
        <v>0</v>
      </c>
      <c r="L1699" s="460"/>
      <c r="M1699" s="445">
        <f t="shared" si="163"/>
        <v>0</v>
      </c>
      <c r="N1699" s="460"/>
      <c r="O1699" s="445">
        <f t="shared" si="167"/>
        <v>0</v>
      </c>
      <c r="P1699" s="444">
        <f t="shared" si="168"/>
        <v>0</v>
      </c>
      <c r="Q1699" s="463"/>
      <c r="R1699" s="453">
        <f t="shared" si="164"/>
        <v>0</v>
      </c>
    </row>
    <row r="1700" ht="30" hidden="1" customHeight="1" spans="1:18">
      <c r="A1700" s="426">
        <v>2301120</v>
      </c>
      <c r="B1700" s="427"/>
      <c r="C1700" s="427"/>
      <c r="D1700" s="427" t="s">
        <v>739</v>
      </c>
      <c r="E1700" s="429" t="s">
        <v>1634</v>
      </c>
      <c r="F1700" s="460">
        <f t="shared" si="165"/>
        <v>0</v>
      </c>
      <c r="G1700" s="430">
        <f t="shared" si="166"/>
        <v>0</v>
      </c>
      <c r="H1700" s="460">
        <v>0</v>
      </c>
      <c r="I1700" s="460"/>
      <c r="J1700" s="460">
        <v>0</v>
      </c>
      <c r="K1700" s="460">
        <v>0</v>
      </c>
      <c r="L1700" s="460"/>
      <c r="M1700" s="445">
        <f t="shared" si="163"/>
        <v>0</v>
      </c>
      <c r="N1700" s="460"/>
      <c r="O1700" s="445">
        <f t="shared" si="167"/>
        <v>0</v>
      </c>
      <c r="P1700" s="444">
        <f t="shared" si="168"/>
        <v>0</v>
      </c>
      <c r="Q1700" s="463"/>
      <c r="R1700" s="453">
        <f t="shared" si="164"/>
        <v>0</v>
      </c>
    </row>
    <row r="1701" ht="30" hidden="1" customHeight="1" spans="1:18">
      <c r="A1701" s="426">
        <v>2301121</v>
      </c>
      <c r="B1701" s="427"/>
      <c r="C1701" s="427"/>
      <c r="D1701" s="427" t="s">
        <v>743</v>
      </c>
      <c r="E1701" s="429" t="s">
        <v>1635</v>
      </c>
      <c r="F1701" s="460">
        <f t="shared" si="165"/>
        <v>0</v>
      </c>
      <c r="G1701" s="430">
        <f t="shared" si="166"/>
        <v>0</v>
      </c>
      <c r="H1701" s="460">
        <v>0</v>
      </c>
      <c r="I1701" s="460"/>
      <c r="J1701" s="460">
        <v>0</v>
      </c>
      <c r="K1701" s="460">
        <v>0</v>
      </c>
      <c r="L1701" s="460"/>
      <c r="M1701" s="445">
        <f t="shared" si="163"/>
        <v>0</v>
      </c>
      <c r="N1701" s="460"/>
      <c r="O1701" s="445">
        <f t="shared" si="167"/>
        <v>0</v>
      </c>
      <c r="P1701" s="444">
        <f t="shared" si="168"/>
        <v>0</v>
      </c>
      <c r="Q1701" s="463"/>
      <c r="R1701" s="453">
        <f t="shared" si="164"/>
        <v>0</v>
      </c>
    </row>
    <row r="1702" ht="30" hidden="1" customHeight="1" spans="1:18">
      <c r="A1702" s="426">
        <v>2301122</v>
      </c>
      <c r="B1702" s="427"/>
      <c r="C1702" s="427"/>
      <c r="D1702" s="427" t="s">
        <v>747</v>
      </c>
      <c r="E1702" s="429" t="s">
        <v>1636</v>
      </c>
      <c r="F1702" s="460">
        <f t="shared" si="165"/>
        <v>0</v>
      </c>
      <c r="G1702" s="430">
        <f t="shared" si="166"/>
        <v>0</v>
      </c>
      <c r="H1702" s="460">
        <v>0</v>
      </c>
      <c r="I1702" s="460"/>
      <c r="J1702" s="460">
        <v>0</v>
      </c>
      <c r="K1702" s="460">
        <v>0</v>
      </c>
      <c r="L1702" s="460"/>
      <c r="M1702" s="445">
        <f t="shared" si="163"/>
        <v>0</v>
      </c>
      <c r="N1702" s="460"/>
      <c r="O1702" s="445">
        <f t="shared" si="167"/>
        <v>0</v>
      </c>
      <c r="P1702" s="444">
        <f t="shared" si="168"/>
        <v>0</v>
      </c>
      <c r="Q1702" s="463"/>
      <c r="R1702" s="453">
        <f t="shared" si="164"/>
        <v>0</v>
      </c>
    </row>
    <row r="1703" ht="30" hidden="1" customHeight="1" spans="1:18">
      <c r="A1703" s="426">
        <v>2301123</v>
      </c>
      <c r="B1703" s="427"/>
      <c r="C1703" s="427"/>
      <c r="D1703" s="427" t="s">
        <v>311</v>
      </c>
      <c r="E1703" s="429" t="s">
        <v>1637</v>
      </c>
      <c r="F1703" s="460">
        <f t="shared" si="165"/>
        <v>0</v>
      </c>
      <c r="G1703" s="430">
        <f t="shared" si="166"/>
        <v>0</v>
      </c>
      <c r="H1703" s="460">
        <v>0</v>
      </c>
      <c r="I1703" s="460"/>
      <c r="J1703" s="460">
        <v>0</v>
      </c>
      <c r="K1703" s="460">
        <v>0</v>
      </c>
      <c r="L1703" s="460"/>
      <c r="M1703" s="445">
        <f t="shared" si="163"/>
        <v>0</v>
      </c>
      <c r="N1703" s="460"/>
      <c r="O1703" s="445">
        <f t="shared" si="167"/>
        <v>0</v>
      </c>
      <c r="P1703" s="444">
        <f t="shared" si="168"/>
        <v>0</v>
      </c>
      <c r="Q1703" s="463"/>
      <c r="R1703" s="453">
        <f t="shared" si="164"/>
        <v>0</v>
      </c>
    </row>
    <row r="1704" ht="30" hidden="1" customHeight="1" spans="1:18">
      <c r="A1704" s="426">
        <v>2301124</v>
      </c>
      <c r="B1704" s="427"/>
      <c r="C1704" s="427"/>
      <c r="D1704" s="427" t="s">
        <v>315</v>
      </c>
      <c r="E1704" s="429" t="s">
        <v>1638</v>
      </c>
      <c r="F1704" s="460">
        <f t="shared" si="165"/>
        <v>0</v>
      </c>
      <c r="G1704" s="430">
        <f t="shared" si="166"/>
        <v>0</v>
      </c>
      <c r="H1704" s="460">
        <v>0</v>
      </c>
      <c r="I1704" s="460"/>
      <c r="J1704" s="460">
        <v>0</v>
      </c>
      <c r="K1704" s="460">
        <v>0</v>
      </c>
      <c r="L1704" s="460"/>
      <c r="M1704" s="445">
        <f t="shared" si="163"/>
        <v>0</v>
      </c>
      <c r="N1704" s="460"/>
      <c r="O1704" s="445">
        <f t="shared" si="167"/>
        <v>0</v>
      </c>
      <c r="P1704" s="444">
        <f t="shared" si="168"/>
        <v>0</v>
      </c>
      <c r="Q1704" s="463"/>
      <c r="R1704" s="453">
        <f t="shared" si="164"/>
        <v>0</v>
      </c>
    </row>
    <row r="1705" ht="30" hidden="1" customHeight="1" spans="1:18">
      <c r="A1705" s="426">
        <v>2301199</v>
      </c>
      <c r="B1705" s="427"/>
      <c r="C1705" s="427"/>
      <c r="D1705" s="427" t="s">
        <v>204</v>
      </c>
      <c r="E1705" s="429" t="s">
        <v>1639</v>
      </c>
      <c r="F1705" s="460">
        <f t="shared" si="165"/>
        <v>0</v>
      </c>
      <c r="G1705" s="430">
        <f t="shared" si="166"/>
        <v>0</v>
      </c>
      <c r="H1705" s="460">
        <v>0</v>
      </c>
      <c r="I1705" s="460"/>
      <c r="J1705" s="460">
        <v>0</v>
      </c>
      <c r="K1705" s="460">
        <v>0</v>
      </c>
      <c r="L1705" s="460"/>
      <c r="M1705" s="445">
        <f t="shared" si="163"/>
        <v>0</v>
      </c>
      <c r="N1705" s="460"/>
      <c r="O1705" s="445">
        <f t="shared" si="167"/>
        <v>0</v>
      </c>
      <c r="P1705" s="444">
        <f t="shared" si="168"/>
        <v>0</v>
      </c>
      <c r="Q1705" s="463"/>
      <c r="R1705" s="453">
        <f t="shared" si="164"/>
        <v>0</v>
      </c>
    </row>
    <row r="1706" ht="30" hidden="1" customHeight="1" spans="1:18">
      <c r="A1706" s="426">
        <v>23013</v>
      </c>
      <c r="B1706" s="427" t="s">
        <v>1550</v>
      </c>
      <c r="C1706" s="427" t="s">
        <v>279</v>
      </c>
      <c r="D1706" s="428"/>
      <c r="E1706" s="429" t="s">
        <v>1640</v>
      </c>
      <c r="F1706" s="460">
        <f t="shared" si="165"/>
        <v>0</v>
      </c>
      <c r="G1706" s="430">
        <f t="shared" si="166"/>
        <v>0</v>
      </c>
      <c r="H1706" s="460">
        <v>0</v>
      </c>
      <c r="I1706" s="460">
        <v>0</v>
      </c>
      <c r="J1706" s="460">
        <v>0</v>
      </c>
      <c r="K1706" s="460">
        <v>0</v>
      </c>
      <c r="L1706" s="460"/>
      <c r="M1706" s="445">
        <f t="shared" si="163"/>
        <v>0</v>
      </c>
      <c r="N1706" s="460"/>
      <c r="O1706" s="445">
        <f t="shared" si="167"/>
        <v>0</v>
      </c>
      <c r="P1706" s="444">
        <f t="shared" si="168"/>
        <v>0</v>
      </c>
      <c r="Q1706" s="463"/>
      <c r="R1706" s="453">
        <f t="shared" si="164"/>
        <v>0</v>
      </c>
    </row>
    <row r="1707" ht="30" hidden="1" customHeight="1" spans="1:18">
      <c r="A1707" s="426">
        <v>231</v>
      </c>
      <c r="B1707" s="427" t="s">
        <v>1641</v>
      </c>
      <c r="C1707" s="428"/>
      <c r="D1707" s="428"/>
      <c r="E1707" s="429" t="s">
        <v>1642</v>
      </c>
      <c r="F1707" s="460">
        <f t="shared" si="165"/>
        <v>0</v>
      </c>
      <c r="G1707" s="430">
        <f t="shared" si="166"/>
        <v>0</v>
      </c>
      <c r="H1707" s="460">
        <v>0</v>
      </c>
      <c r="I1707" s="460">
        <v>0</v>
      </c>
      <c r="J1707" s="460">
        <v>0</v>
      </c>
      <c r="K1707" s="460">
        <v>0</v>
      </c>
      <c r="L1707" s="460"/>
      <c r="M1707" s="445">
        <f t="shared" si="163"/>
        <v>0</v>
      </c>
      <c r="N1707" s="460"/>
      <c r="O1707" s="445">
        <f t="shared" si="167"/>
        <v>0</v>
      </c>
      <c r="P1707" s="444">
        <f t="shared" si="168"/>
        <v>0</v>
      </c>
      <c r="Q1707" s="463"/>
      <c r="R1707" s="453">
        <f t="shared" si="164"/>
        <v>0</v>
      </c>
    </row>
    <row r="1708" ht="30" hidden="1" customHeight="1" spans="1:18">
      <c r="A1708" s="426">
        <v>23101</v>
      </c>
      <c r="B1708" s="427" t="s">
        <v>1641</v>
      </c>
      <c r="C1708" s="427" t="s">
        <v>183</v>
      </c>
      <c r="D1708" s="428"/>
      <c r="E1708" s="429" t="s">
        <v>1643</v>
      </c>
      <c r="F1708" s="460">
        <f t="shared" si="165"/>
        <v>0</v>
      </c>
      <c r="G1708" s="430">
        <f t="shared" si="166"/>
        <v>0</v>
      </c>
      <c r="H1708" s="460">
        <v>0</v>
      </c>
      <c r="I1708" s="460">
        <v>0</v>
      </c>
      <c r="J1708" s="460">
        <v>0</v>
      </c>
      <c r="K1708" s="460">
        <v>0</v>
      </c>
      <c r="L1708" s="460"/>
      <c r="M1708" s="445">
        <f t="shared" si="163"/>
        <v>0</v>
      </c>
      <c r="N1708" s="460"/>
      <c r="O1708" s="445">
        <f t="shared" si="167"/>
        <v>0</v>
      </c>
      <c r="P1708" s="444">
        <f t="shared" si="168"/>
        <v>0</v>
      </c>
      <c r="Q1708" s="463"/>
      <c r="R1708" s="453">
        <f t="shared" si="164"/>
        <v>0</v>
      </c>
    </row>
    <row r="1709" ht="30" hidden="1" customHeight="1" spans="1:18">
      <c r="A1709" s="426">
        <v>23102</v>
      </c>
      <c r="B1709" s="427" t="s">
        <v>1641</v>
      </c>
      <c r="C1709" s="427" t="s">
        <v>186</v>
      </c>
      <c r="D1709" s="428"/>
      <c r="E1709" s="429" t="s">
        <v>1644</v>
      </c>
      <c r="F1709" s="460">
        <f t="shared" si="165"/>
        <v>0</v>
      </c>
      <c r="G1709" s="430">
        <f t="shared" si="166"/>
        <v>0</v>
      </c>
      <c r="H1709" s="460">
        <v>0</v>
      </c>
      <c r="I1709" s="460">
        <v>0</v>
      </c>
      <c r="J1709" s="460">
        <v>0</v>
      </c>
      <c r="K1709" s="460">
        <v>0</v>
      </c>
      <c r="L1709" s="460"/>
      <c r="M1709" s="445">
        <f t="shared" si="163"/>
        <v>0</v>
      </c>
      <c r="N1709" s="460"/>
      <c r="O1709" s="445">
        <f t="shared" si="167"/>
        <v>0</v>
      </c>
      <c r="P1709" s="444">
        <f t="shared" si="168"/>
        <v>0</v>
      </c>
      <c r="Q1709" s="463"/>
      <c r="R1709" s="453">
        <f t="shared" si="164"/>
        <v>0</v>
      </c>
    </row>
    <row r="1710" ht="30" hidden="1" customHeight="1" spans="1:18">
      <c r="A1710" s="426">
        <v>2310201</v>
      </c>
      <c r="B1710" s="427"/>
      <c r="C1710" s="427"/>
      <c r="D1710" s="427" t="s">
        <v>183</v>
      </c>
      <c r="E1710" s="429" t="s">
        <v>1645</v>
      </c>
      <c r="F1710" s="460">
        <f t="shared" si="165"/>
        <v>0</v>
      </c>
      <c r="G1710" s="430">
        <f t="shared" si="166"/>
        <v>0</v>
      </c>
      <c r="H1710" s="460">
        <v>0</v>
      </c>
      <c r="I1710" s="460">
        <v>0</v>
      </c>
      <c r="J1710" s="460">
        <v>0</v>
      </c>
      <c r="K1710" s="460">
        <v>0</v>
      </c>
      <c r="L1710" s="460"/>
      <c r="M1710" s="445">
        <f t="shared" si="163"/>
        <v>0</v>
      </c>
      <c r="N1710" s="460"/>
      <c r="O1710" s="445">
        <f t="shared" si="167"/>
        <v>0</v>
      </c>
      <c r="P1710" s="444">
        <f t="shared" si="168"/>
        <v>0</v>
      </c>
      <c r="Q1710" s="463"/>
      <c r="R1710" s="453">
        <f t="shared" si="164"/>
        <v>0</v>
      </c>
    </row>
    <row r="1711" ht="30" hidden="1" customHeight="1" spans="1:18">
      <c r="A1711" s="426">
        <v>2310202</v>
      </c>
      <c r="B1711" s="427"/>
      <c r="C1711" s="427"/>
      <c r="D1711" s="427" t="s">
        <v>186</v>
      </c>
      <c r="E1711" s="429" t="s">
        <v>1646</v>
      </c>
      <c r="F1711" s="460">
        <f t="shared" si="165"/>
        <v>0</v>
      </c>
      <c r="G1711" s="430">
        <f t="shared" si="166"/>
        <v>0</v>
      </c>
      <c r="H1711" s="460">
        <v>0</v>
      </c>
      <c r="I1711" s="460">
        <v>0</v>
      </c>
      <c r="J1711" s="460">
        <v>0</v>
      </c>
      <c r="K1711" s="460">
        <v>0</v>
      </c>
      <c r="L1711" s="460"/>
      <c r="M1711" s="445">
        <f t="shared" si="163"/>
        <v>0</v>
      </c>
      <c r="N1711" s="460"/>
      <c r="O1711" s="445">
        <f t="shared" si="167"/>
        <v>0</v>
      </c>
      <c r="P1711" s="444">
        <f t="shared" si="168"/>
        <v>0</v>
      </c>
      <c r="Q1711" s="463"/>
      <c r="R1711" s="453">
        <f t="shared" si="164"/>
        <v>0</v>
      </c>
    </row>
    <row r="1712" ht="30" hidden="1" customHeight="1" spans="1:18">
      <c r="A1712" s="426">
        <v>2310203</v>
      </c>
      <c r="B1712" s="427"/>
      <c r="C1712" s="427"/>
      <c r="D1712" s="427" t="s">
        <v>188</v>
      </c>
      <c r="E1712" s="429" t="s">
        <v>1647</v>
      </c>
      <c r="F1712" s="460">
        <f t="shared" si="165"/>
        <v>0</v>
      </c>
      <c r="G1712" s="430">
        <f t="shared" si="166"/>
        <v>0</v>
      </c>
      <c r="H1712" s="460">
        <v>0</v>
      </c>
      <c r="I1712" s="460">
        <v>0</v>
      </c>
      <c r="J1712" s="460">
        <v>0</v>
      </c>
      <c r="K1712" s="460">
        <v>0</v>
      </c>
      <c r="L1712" s="460"/>
      <c r="M1712" s="445">
        <f t="shared" si="163"/>
        <v>0</v>
      </c>
      <c r="N1712" s="460"/>
      <c r="O1712" s="445">
        <f t="shared" si="167"/>
        <v>0</v>
      </c>
      <c r="P1712" s="444">
        <f t="shared" si="168"/>
        <v>0</v>
      </c>
      <c r="Q1712" s="463"/>
      <c r="R1712" s="453">
        <f t="shared" si="164"/>
        <v>0</v>
      </c>
    </row>
    <row r="1713" ht="30" hidden="1" customHeight="1" spans="1:18">
      <c r="A1713" s="426">
        <v>2310299</v>
      </c>
      <c r="B1713" s="427"/>
      <c r="C1713" s="427"/>
      <c r="D1713" s="427" t="s">
        <v>204</v>
      </c>
      <c r="E1713" s="429" t="s">
        <v>1648</v>
      </c>
      <c r="F1713" s="460">
        <f t="shared" si="165"/>
        <v>0</v>
      </c>
      <c r="G1713" s="430">
        <f t="shared" si="166"/>
        <v>0</v>
      </c>
      <c r="H1713" s="460">
        <v>0</v>
      </c>
      <c r="I1713" s="460">
        <v>0</v>
      </c>
      <c r="J1713" s="460">
        <v>0</v>
      </c>
      <c r="K1713" s="460">
        <v>0</v>
      </c>
      <c r="L1713" s="460"/>
      <c r="M1713" s="445">
        <f t="shared" si="163"/>
        <v>0</v>
      </c>
      <c r="N1713" s="460"/>
      <c r="O1713" s="445">
        <f t="shared" si="167"/>
        <v>0</v>
      </c>
      <c r="P1713" s="444">
        <f t="shared" si="168"/>
        <v>0</v>
      </c>
      <c r="Q1713" s="463"/>
      <c r="R1713" s="453">
        <f t="shared" si="164"/>
        <v>0</v>
      </c>
    </row>
    <row r="1714" ht="30" hidden="1" customHeight="1" spans="1:18">
      <c r="A1714" s="426">
        <v>23103</v>
      </c>
      <c r="B1714" s="427" t="s">
        <v>1641</v>
      </c>
      <c r="C1714" s="427" t="s">
        <v>188</v>
      </c>
      <c r="D1714" s="428"/>
      <c r="E1714" s="429" t="s">
        <v>1649</v>
      </c>
      <c r="F1714" s="460">
        <f t="shared" si="165"/>
        <v>0</v>
      </c>
      <c r="G1714" s="430">
        <f t="shared" si="166"/>
        <v>0</v>
      </c>
      <c r="H1714" s="460">
        <v>0</v>
      </c>
      <c r="I1714" s="460">
        <v>0</v>
      </c>
      <c r="J1714" s="460">
        <v>0</v>
      </c>
      <c r="K1714" s="460">
        <v>0</v>
      </c>
      <c r="L1714" s="460"/>
      <c r="M1714" s="445">
        <f t="shared" si="163"/>
        <v>0</v>
      </c>
      <c r="N1714" s="460"/>
      <c r="O1714" s="445">
        <f t="shared" si="167"/>
        <v>0</v>
      </c>
      <c r="P1714" s="444">
        <f t="shared" si="168"/>
        <v>0</v>
      </c>
      <c r="Q1714" s="463"/>
      <c r="R1714" s="453">
        <f t="shared" si="164"/>
        <v>0</v>
      </c>
    </row>
    <row r="1715" ht="30" hidden="1" customHeight="1" spans="1:18">
      <c r="A1715" s="426">
        <v>2310301</v>
      </c>
      <c r="B1715" s="427"/>
      <c r="C1715" s="427"/>
      <c r="D1715" s="427" t="s">
        <v>183</v>
      </c>
      <c r="E1715" s="429" t="s">
        <v>1650</v>
      </c>
      <c r="F1715" s="460">
        <f t="shared" si="165"/>
        <v>0</v>
      </c>
      <c r="G1715" s="430">
        <f t="shared" si="166"/>
        <v>0</v>
      </c>
      <c r="H1715" s="460">
        <v>0</v>
      </c>
      <c r="I1715" s="460">
        <v>0</v>
      </c>
      <c r="J1715" s="460">
        <v>0</v>
      </c>
      <c r="K1715" s="460">
        <v>0</v>
      </c>
      <c r="L1715" s="460"/>
      <c r="M1715" s="445">
        <f t="shared" si="163"/>
        <v>0</v>
      </c>
      <c r="N1715" s="460"/>
      <c r="O1715" s="445">
        <f t="shared" si="167"/>
        <v>0</v>
      </c>
      <c r="P1715" s="444">
        <f t="shared" si="168"/>
        <v>0</v>
      </c>
      <c r="Q1715" s="463"/>
      <c r="R1715" s="453">
        <f t="shared" si="164"/>
        <v>0</v>
      </c>
    </row>
    <row r="1716" ht="30" hidden="1" customHeight="1" spans="1:18">
      <c r="A1716" s="426">
        <v>2310302</v>
      </c>
      <c r="B1716" s="427"/>
      <c r="C1716" s="427"/>
      <c r="D1716" s="427" t="s">
        <v>186</v>
      </c>
      <c r="E1716" s="429" t="s">
        <v>1651</v>
      </c>
      <c r="F1716" s="460">
        <f t="shared" si="165"/>
        <v>0</v>
      </c>
      <c r="G1716" s="430">
        <f t="shared" si="166"/>
        <v>0</v>
      </c>
      <c r="H1716" s="460">
        <v>0</v>
      </c>
      <c r="I1716" s="460">
        <v>0</v>
      </c>
      <c r="J1716" s="460">
        <v>0</v>
      </c>
      <c r="K1716" s="460">
        <v>0</v>
      </c>
      <c r="L1716" s="460"/>
      <c r="M1716" s="445">
        <f t="shared" si="163"/>
        <v>0</v>
      </c>
      <c r="N1716" s="460"/>
      <c r="O1716" s="445">
        <f t="shared" si="167"/>
        <v>0</v>
      </c>
      <c r="P1716" s="444">
        <f t="shared" si="168"/>
        <v>0</v>
      </c>
      <c r="Q1716" s="463"/>
      <c r="R1716" s="453">
        <f t="shared" si="164"/>
        <v>0</v>
      </c>
    </row>
    <row r="1717" ht="30" hidden="1" customHeight="1" spans="1:18">
      <c r="A1717" s="426">
        <v>2310303</v>
      </c>
      <c r="B1717" s="427"/>
      <c r="C1717" s="427"/>
      <c r="D1717" s="427" t="s">
        <v>188</v>
      </c>
      <c r="E1717" s="429" t="s">
        <v>1652</v>
      </c>
      <c r="F1717" s="460">
        <f t="shared" si="165"/>
        <v>0</v>
      </c>
      <c r="G1717" s="430">
        <f t="shared" si="166"/>
        <v>0</v>
      </c>
      <c r="H1717" s="460">
        <v>0</v>
      </c>
      <c r="I1717" s="460">
        <v>0</v>
      </c>
      <c r="J1717" s="460">
        <v>0</v>
      </c>
      <c r="K1717" s="460">
        <v>0</v>
      </c>
      <c r="L1717" s="460"/>
      <c r="M1717" s="445">
        <f t="shared" si="163"/>
        <v>0</v>
      </c>
      <c r="N1717" s="460"/>
      <c r="O1717" s="445">
        <f t="shared" si="167"/>
        <v>0</v>
      </c>
      <c r="P1717" s="444">
        <f t="shared" si="168"/>
        <v>0</v>
      </c>
      <c r="Q1717" s="463"/>
      <c r="R1717" s="453">
        <f t="shared" si="164"/>
        <v>0</v>
      </c>
    </row>
    <row r="1718" ht="30" hidden="1" customHeight="1" spans="1:18">
      <c r="A1718" s="426">
        <v>2310399</v>
      </c>
      <c r="B1718" s="427"/>
      <c r="C1718" s="427"/>
      <c r="D1718" s="427" t="s">
        <v>204</v>
      </c>
      <c r="E1718" s="429" t="s">
        <v>1653</v>
      </c>
      <c r="F1718" s="460">
        <f t="shared" si="165"/>
        <v>0</v>
      </c>
      <c r="G1718" s="430">
        <f t="shared" si="166"/>
        <v>0</v>
      </c>
      <c r="H1718" s="460">
        <v>0</v>
      </c>
      <c r="I1718" s="460">
        <v>0</v>
      </c>
      <c r="J1718" s="460">
        <v>0</v>
      </c>
      <c r="K1718" s="460">
        <v>0</v>
      </c>
      <c r="L1718" s="460"/>
      <c r="M1718" s="445">
        <f t="shared" si="163"/>
        <v>0</v>
      </c>
      <c r="N1718" s="460"/>
      <c r="O1718" s="445">
        <f t="shared" si="167"/>
        <v>0</v>
      </c>
      <c r="P1718" s="444">
        <f t="shared" si="168"/>
        <v>0</v>
      </c>
      <c r="Q1718" s="463"/>
      <c r="R1718" s="453">
        <f t="shared" si="164"/>
        <v>0</v>
      </c>
    </row>
    <row r="1719" ht="30" hidden="1" customHeight="1" spans="1:18">
      <c r="A1719" s="426">
        <v>23104</v>
      </c>
      <c r="B1719" s="427" t="s">
        <v>1641</v>
      </c>
      <c r="C1719" s="427" t="s">
        <v>190</v>
      </c>
      <c r="D1719" s="428"/>
      <c r="E1719" s="429" t="s">
        <v>1654</v>
      </c>
      <c r="F1719" s="460">
        <f t="shared" si="165"/>
        <v>0</v>
      </c>
      <c r="G1719" s="430">
        <f t="shared" si="166"/>
        <v>0</v>
      </c>
      <c r="H1719" s="460">
        <v>0</v>
      </c>
      <c r="I1719" s="460"/>
      <c r="J1719" s="460">
        <v>0</v>
      </c>
      <c r="K1719" s="460">
        <v>0</v>
      </c>
      <c r="L1719" s="460"/>
      <c r="M1719" s="445">
        <f t="shared" si="163"/>
        <v>0</v>
      </c>
      <c r="N1719" s="460"/>
      <c r="O1719" s="445">
        <f t="shared" si="167"/>
        <v>0</v>
      </c>
      <c r="P1719" s="444">
        <f t="shared" si="168"/>
        <v>0</v>
      </c>
      <c r="Q1719" s="463"/>
      <c r="R1719" s="453">
        <f t="shared" si="164"/>
        <v>0</v>
      </c>
    </row>
    <row r="1720" ht="30" hidden="1" customHeight="1" spans="1:18">
      <c r="A1720" s="426">
        <v>2310401</v>
      </c>
      <c r="B1720" s="427"/>
      <c r="C1720" s="427"/>
      <c r="D1720" s="427" t="s">
        <v>183</v>
      </c>
      <c r="E1720" s="429" t="s">
        <v>1655</v>
      </c>
      <c r="F1720" s="460">
        <f t="shared" si="165"/>
        <v>0</v>
      </c>
      <c r="G1720" s="430">
        <f t="shared" si="166"/>
        <v>0</v>
      </c>
      <c r="H1720" s="460">
        <v>0</v>
      </c>
      <c r="I1720" s="460"/>
      <c r="J1720" s="460">
        <v>0</v>
      </c>
      <c r="K1720" s="460">
        <v>0</v>
      </c>
      <c r="L1720" s="460"/>
      <c r="M1720" s="445">
        <f t="shared" si="163"/>
        <v>0</v>
      </c>
      <c r="N1720" s="460"/>
      <c r="O1720" s="445">
        <f t="shared" si="167"/>
        <v>0</v>
      </c>
      <c r="P1720" s="444">
        <f t="shared" si="168"/>
        <v>0</v>
      </c>
      <c r="Q1720" s="463"/>
      <c r="R1720" s="453">
        <f t="shared" si="164"/>
        <v>0</v>
      </c>
    </row>
    <row r="1721" ht="30" hidden="1" customHeight="1" spans="1:18">
      <c r="A1721" s="426">
        <v>2310402</v>
      </c>
      <c r="B1721" s="427"/>
      <c r="C1721" s="427"/>
      <c r="D1721" s="427" t="s">
        <v>186</v>
      </c>
      <c r="E1721" s="429" t="s">
        <v>1656</v>
      </c>
      <c r="F1721" s="460">
        <f t="shared" si="165"/>
        <v>0</v>
      </c>
      <c r="G1721" s="430">
        <f t="shared" si="166"/>
        <v>0</v>
      </c>
      <c r="H1721" s="460">
        <v>0</v>
      </c>
      <c r="I1721" s="460"/>
      <c r="J1721" s="460">
        <v>0</v>
      </c>
      <c r="K1721" s="460">
        <v>0</v>
      </c>
      <c r="L1721" s="460"/>
      <c r="M1721" s="445">
        <f t="shared" si="163"/>
        <v>0</v>
      </c>
      <c r="N1721" s="460"/>
      <c r="O1721" s="445">
        <f t="shared" si="167"/>
        <v>0</v>
      </c>
      <c r="P1721" s="444">
        <f t="shared" si="168"/>
        <v>0</v>
      </c>
      <c r="Q1721" s="463"/>
      <c r="R1721" s="453">
        <f t="shared" si="164"/>
        <v>0</v>
      </c>
    </row>
    <row r="1722" ht="30" hidden="1" customHeight="1" spans="1:18">
      <c r="A1722" s="426">
        <v>2310403</v>
      </c>
      <c r="B1722" s="427"/>
      <c r="C1722" s="427"/>
      <c r="D1722" s="427" t="s">
        <v>188</v>
      </c>
      <c r="E1722" s="429" t="s">
        <v>1657</v>
      </c>
      <c r="F1722" s="460">
        <f t="shared" si="165"/>
        <v>0</v>
      </c>
      <c r="G1722" s="430">
        <f t="shared" si="166"/>
        <v>0</v>
      </c>
      <c r="H1722" s="460">
        <v>0</v>
      </c>
      <c r="I1722" s="460"/>
      <c r="J1722" s="460">
        <v>0</v>
      </c>
      <c r="K1722" s="460">
        <v>0</v>
      </c>
      <c r="L1722" s="460"/>
      <c r="M1722" s="445">
        <f t="shared" si="163"/>
        <v>0</v>
      </c>
      <c r="N1722" s="460"/>
      <c r="O1722" s="445">
        <f t="shared" si="167"/>
        <v>0</v>
      </c>
      <c r="P1722" s="444">
        <f t="shared" si="168"/>
        <v>0</v>
      </c>
      <c r="Q1722" s="463"/>
      <c r="R1722" s="453">
        <f t="shared" si="164"/>
        <v>0</v>
      </c>
    </row>
    <row r="1723" ht="30" hidden="1" customHeight="1" spans="1:18">
      <c r="A1723" s="426">
        <v>2310404</v>
      </c>
      <c r="B1723" s="427"/>
      <c r="C1723" s="427"/>
      <c r="D1723" s="427" t="s">
        <v>190</v>
      </c>
      <c r="E1723" s="429" t="s">
        <v>1658</v>
      </c>
      <c r="F1723" s="460">
        <f t="shared" si="165"/>
        <v>0</v>
      </c>
      <c r="G1723" s="430">
        <f t="shared" si="166"/>
        <v>0</v>
      </c>
      <c r="H1723" s="460">
        <v>0</v>
      </c>
      <c r="I1723" s="460"/>
      <c r="J1723" s="460">
        <v>0</v>
      </c>
      <c r="K1723" s="460">
        <v>0</v>
      </c>
      <c r="L1723" s="460"/>
      <c r="M1723" s="445">
        <f t="shared" si="163"/>
        <v>0</v>
      </c>
      <c r="N1723" s="460"/>
      <c r="O1723" s="445">
        <f t="shared" si="167"/>
        <v>0</v>
      </c>
      <c r="P1723" s="444">
        <f t="shared" si="168"/>
        <v>0</v>
      </c>
      <c r="Q1723" s="463"/>
      <c r="R1723" s="453">
        <f t="shared" si="164"/>
        <v>0</v>
      </c>
    </row>
    <row r="1724" ht="30" hidden="1" customHeight="1" spans="1:18">
      <c r="A1724" s="426">
        <v>2310405</v>
      </c>
      <c r="B1724" s="427"/>
      <c r="C1724" s="427"/>
      <c r="D1724" s="427" t="s">
        <v>192</v>
      </c>
      <c r="E1724" s="429" t="s">
        <v>1659</v>
      </c>
      <c r="F1724" s="460">
        <f t="shared" si="165"/>
        <v>0</v>
      </c>
      <c r="G1724" s="430">
        <f t="shared" si="166"/>
        <v>0</v>
      </c>
      <c r="H1724" s="460">
        <v>0</v>
      </c>
      <c r="I1724" s="460"/>
      <c r="J1724" s="460">
        <v>0</v>
      </c>
      <c r="K1724" s="460">
        <v>0</v>
      </c>
      <c r="L1724" s="460"/>
      <c r="M1724" s="445">
        <f t="shared" si="163"/>
        <v>0</v>
      </c>
      <c r="N1724" s="460"/>
      <c r="O1724" s="445">
        <f t="shared" si="167"/>
        <v>0</v>
      </c>
      <c r="P1724" s="444">
        <f t="shared" si="168"/>
        <v>0</v>
      </c>
      <c r="Q1724" s="463"/>
      <c r="R1724" s="453">
        <f t="shared" si="164"/>
        <v>0</v>
      </c>
    </row>
    <row r="1725" ht="30" hidden="1" customHeight="1" spans="1:18">
      <c r="A1725" s="426">
        <v>2310406</v>
      </c>
      <c r="B1725" s="427"/>
      <c r="C1725" s="427"/>
      <c r="D1725" s="427" t="s">
        <v>194</v>
      </c>
      <c r="E1725" s="429" t="s">
        <v>1660</v>
      </c>
      <c r="F1725" s="460">
        <f t="shared" si="165"/>
        <v>0</v>
      </c>
      <c r="G1725" s="430">
        <f t="shared" si="166"/>
        <v>0</v>
      </c>
      <c r="H1725" s="460">
        <v>0</v>
      </c>
      <c r="I1725" s="460"/>
      <c r="J1725" s="460">
        <v>0</v>
      </c>
      <c r="K1725" s="460">
        <v>0</v>
      </c>
      <c r="L1725" s="460"/>
      <c r="M1725" s="445">
        <f t="shared" si="163"/>
        <v>0</v>
      </c>
      <c r="N1725" s="460"/>
      <c r="O1725" s="445">
        <f t="shared" si="167"/>
        <v>0</v>
      </c>
      <c r="P1725" s="444">
        <f t="shared" si="168"/>
        <v>0</v>
      </c>
      <c r="Q1725" s="463"/>
      <c r="R1725" s="453">
        <f t="shared" si="164"/>
        <v>0</v>
      </c>
    </row>
    <row r="1726" ht="30" hidden="1" customHeight="1" spans="1:18">
      <c r="A1726" s="426">
        <v>2310407</v>
      </c>
      <c r="B1726" s="427"/>
      <c r="C1726" s="427"/>
      <c r="D1726" s="427" t="s">
        <v>196</v>
      </c>
      <c r="E1726" s="429" t="s">
        <v>1661</v>
      </c>
      <c r="F1726" s="460">
        <f t="shared" si="165"/>
        <v>0</v>
      </c>
      <c r="G1726" s="430">
        <f t="shared" si="166"/>
        <v>0</v>
      </c>
      <c r="H1726" s="460">
        <v>0</v>
      </c>
      <c r="I1726" s="460"/>
      <c r="J1726" s="460">
        <v>0</v>
      </c>
      <c r="K1726" s="460">
        <v>0</v>
      </c>
      <c r="L1726" s="460"/>
      <c r="M1726" s="445">
        <f t="shared" si="163"/>
        <v>0</v>
      </c>
      <c r="N1726" s="460"/>
      <c r="O1726" s="445">
        <f t="shared" si="167"/>
        <v>0</v>
      </c>
      <c r="P1726" s="444">
        <f t="shared" si="168"/>
        <v>0</v>
      </c>
      <c r="Q1726" s="463"/>
      <c r="R1726" s="453">
        <f t="shared" si="164"/>
        <v>0</v>
      </c>
    </row>
    <row r="1727" ht="30" hidden="1" customHeight="1" spans="1:18">
      <c r="A1727" s="426">
        <v>2310408</v>
      </c>
      <c r="B1727" s="427"/>
      <c r="C1727" s="427"/>
      <c r="D1727" s="427" t="s">
        <v>198</v>
      </c>
      <c r="E1727" s="429" t="s">
        <v>1662</v>
      </c>
      <c r="F1727" s="460">
        <f t="shared" si="165"/>
        <v>0</v>
      </c>
      <c r="G1727" s="430">
        <f t="shared" si="166"/>
        <v>0</v>
      </c>
      <c r="H1727" s="460">
        <v>0</v>
      </c>
      <c r="I1727" s="460"/>
      <c r="J1727" s="460">
        <v>0</v>
      </c>
      <c r="K1727" s="460">
        <v>0</v>
      </c>
      <c r="L1727" s="460"/>
      <c r="M1727" s="445">
        <f t="shared" si="163"/>
        <v>0</v>
      </c>
      <c r="N1727" s="460"/>
      <c r="O1727" s="445">
        <f t="shared" si="167"/>
        <v>0</v>
      </c>
      <c r="P1727" s="444">
        <f t="shared" si="168"/>
        <v>0</v>
      </c>
      <c r="Q1727" s="463"/>
      <c r="R1727" s="453">
        <f t="shared" si="164"/>
        <v>0</v>
      </c>
    </row>
    <row r="1728" ht="30" hidden="1" customHeight="1" spans="1:18">
      <c r="A1728" s="426">
        <v>2310410</v>
      </c>
      <c r="B1728" s="427"/>
      <c r="C1728" s="427"/>
      <c r="D1728" s="427" t="s">
        <v>260</v>
      </c>
      <c r="E1728" s="429" t="s">
        <v>1663</v>
      </c>
      <c r="F1728" s="460">
        <f t="shared" si="165"/>
        <v>0</v>
      </c>
      <c r="G1728" s="430">
        <f t="shared" si="166"/>
        <v>0</v>
      </c>
      <c r="H1728" s="460">
        <v>0</v>
      </c>
      <c r="I1728" s="460"/>
      <c r="J1728" s="460">
        <v>0</v>
      </c>
      <c r="K1728" s="460">
        <v>0</v>
      </c>
      <c r="L1728" s="460"/>
      <c r="M1728" s="445">
        <f t="shared" si="163"/>
        <v>0</v>
      </c>
      <c r="N1728" s="460"/>
      <c r="O1728" s="445">
        <f t="shared" si="167"/>
        <v>0</v>
      </c>
      <c r="P1728" s="444">
        <f t="shared" si="168"/>
        <v>0</v>
      </c>
      <c r="Q1728" s="463"/>
      <c r="R1728" s="453">
        <f t="shared" si="164"/>
        <v>0</v>
      </c>
    </row>
    <row r="1729" ht="30" hidden="1" customHeight="1" spans="1:18">
      <c r="A1729" s="426">
        <v>2310411</v>
      </c>
      <c r="B1729" s="427"/>
      <c r="C1729" s="427"/>
      <c r="D1729" s="427" t="s">
        <v>269</v>
      </c>
      <c r="E1729" s="429" t="s">
        <v>1664</v>
      </c>
      <c r="F1729" s="460">
        <f t="shared" si="165"/>
        <v>0</v>
      </c>
      <c r="G1729" s="430">
        <f t="shared" si="166"/>
        <v>0</v>
      </c>
      <c r="H1729" s="460">
        <v>0</v>
      </c>
      <c r="I1729" s="460"/>
      <c r="J1729" s="460">
        <v>0</v>
      </c>
      <c r="K1729" s="460">
        <v>0</v>
      </c>
      <c r="L1729" s="460"/>
      <c r="M1729" s="445">
        <f t="shared" si="163"/>
        <v>0</v>
      </c>
      <c r="N1729" s="460"/>
      <c r="O1729" s="445">
        <f t="shared" si="167"/>
        <v>0</v>
      </c>
      <c r="P1729" s="444">
        <f t="shared" si="168"/>
        <v>0</v>
      </c>
      <c r="Q1729" s="463"/>
      <c r="R1729" s="453">
        <f t="shared" si="164"/>
        <v>0</v>
      </c>
    </row>
    <row r="1730" ht="30" hidden="1" customHeight="1" spans="1:18">
      <c r="A1730" s="426">
        <v>2310412</v>
      </c>
      <c r="B1730" s="427"/>
      <c r="C1730" s="427"/>
      <c r="D1730" s="427" t="s">
        <v>271</v>
      </c>
      <c r="E1730" s="429" t="s">
        <v>1665</v>
      </c>
      <c r="F1730" s="460">
        <f t="shared" si="165"/>
        <v>0</v>
      </c>
      <c r="G1730" s="430">
        <f t="shared" si="166"/>
        <v>0</v>
      </c>
      <c r="H1730" s="460">
        <v>0</v>
      </c>
      <c r="I1730" s="460"/>
      <c r="J1730" s="460">
        <v>0</v>
      </c>
      <c r="K1730" s="460">
        <v>0</v>
      </c>
      <c r="L1730" s="460"/>
      <c r="M1730" s="445">
        <f t="shared" si="163"/>
        <v>0</v>
      </c>
      <c r="N1730" s="460"/>
      <c r="O1730" s="445">
        <f t="shared" si="167"/>
        <v>0</v>
      </c>
      <c r="P1730" s="444">
        <f t="shared" si="168"/>
        <v>0</v>
      </c>
      <c r="Q1730" s="463"/>
      <c r="R1730" s="453">
        <f t="shared" si="164"/>
        <v>0</v>
      </c>
    </row>
    <row r="1731" ht="30" hidden="1" customHeight="1" spans="1:18">
      <c r="A1731" s="426">
        <v>2310413</v>
      </c>
      <c r="B1731" s="427"/>
      <c r="C1731" s="427"/>
      <c r="D1731" s="427" t="s">
        <v>279</v>
      </c>
      <c r="E1731" s="429" t="s">
        <v>1666</v>
      </c>
      <c r="F1731" s="460">
        <f t="shared" si="165"/>
        <v>0</v>
      </c>
      <c r="G1731" s="430">
        <f t="shared" si="166"/>
        <v>0</v>
      </c>
      <c r="H1731" s="460">
        <v>0</v>
      </c>
      <c r="I1731" s="460"/>
      <c r="J1731" s="460">
        <v>0</v>
      </c>
      <c r="K1731" s="460">
        <v>0</v>
      </c>
      <c r="L1731" s="460"/>
      <c r="M1731" s="445">
        <f t="shared" si="163"/>
        <v>0</v>
      </c>
      <c r="N1731" s="460"/>
      <c r="O1731" s="445">
        <f t="shared" si="167"/>
        <v>0</v>
      </c>
      <c r="P1731" s="444">
        <f t="shared" si="168"/>
        <v>0</v>
      </c>
      <c r="Q1731" s="463"/>
      <c r="R1731" s="453">
        <f t="shared" si="164"/>
        <v>0</v>
      </c>
    </row>
    <row r="1732" ht="30" hidden="1" customHeight="1" spans="1:18">
      <c r="A1732" s="426">
        <v>2310414</v>
      </c>
      <c r="B1732" s="427"/>
      <c r="C1732" s="427"/>
      <c r="D1732" s="427" t="s">
        <v>287</v>
      </c>
      <c r="E1732" s="429" t="s">
        <v>1667</v>
      </c>
      <c r="F1732" s="460">
        <f t="shared" si="165"/>
        <v>0</v>
      </c>
      <c r="G1732" s="430">
        <f t="shared" si="166"/>
        <v>0</v>
      </c>
      <c r="H1732" s="460">
        <v>0</v>
      </c>
      <c r="I1732" s="460"/>
      <c r="J1732" s="460">
        <v>0</v>
      </c>
      <c r="K1732" s="460">
        <v>0</v>
      </c>
      <c r="L1732" s="460"/>
      <c r="M1732" s="445">
        <f t="shared" si="163"/>
        <v>0</v>
      </c>
      <c r="N1732" s="460"/>
      <c r="O1732" s="445">
        <f t="shared" si="167"/>
        <v>0</v>
      </c>
      <c r="P1732" s="444">
        <f t="shared" si="168"/>
        <v>0</v>
      </c>
      <c r="Q1732" s="463"/>
      <c r="R1732" s="453">
        <f t="shared" si="164"/>
        <v>0</v>
      </c>
    </row>
    <row r="1733" ht="30" hidden="1" customHeight="1" spans="1:18">
      <c r="A1733" s="426">
        <v>2310415</v>
      </c>
      <c r="B1733" s="427"/>
      <c r="C1733" s="427"/>
      <c r="D1733" s="427" t="s">
        <v>296</v>
      </c>
      <c r="E1733" s="429" t="s">
        <v>1668</v>
      </c>
      <c r="F1733" s="460">
        <f t="shared" si="165"/>
        <v>0</v>
      </c>
      <c r="G1733" s="430">
        <f t="shared" si="166"/>
        <v>0</v>
      </c>
      <c r="H1733" s="460">
        <v>0</v>
      </c>
      <c r="I1733" s="460"/>
      <c r="J1733" s="460">
        <v>0</v>
      </c>
      <c r="K1733" s="460">
        <v>0</v>
      </c>
      <c r="L1733" s="460"/>
      <c r="M1733" s="445">
        <f t="shared" si="163"/>
        <v>0</v>
      </c>
      <c r="N1733" s="460"/>
      <c r="O1733" s="445">
        <f t="shared" si="167"/>
        <v>0</v>
      </c>
      <c r="P1733" s="444">
        <f t="shared" si="168"/>
        <v>0</v>
      </c>
      <c r="Q1733" s="463"/>
      <c r="R1733" s="453">
        <f t="shared" si="164"/>
        <v>0</v>
      </c>
    </row>
    <row r="1734" ht="30" hidden="1" customHeight="1" spans="1:18">
      <c r="A1734" s="426">
        <v>2310416</v>
      </c>
      <c r="B1734" s="427"/>
      <c r="C1734" s="427"/>
      <c r="D1734" s="427" t="s">
        <v>435</v>
      </c>
      <c r="E1734" s="429" t="s">
        <v>1669</v>
      </c>
      <c r="F1734" s="460">
        <f t="shared" si="165"/>
        <v>0</v>
      </c>
      <c r="G1734" s="430">
        <f t="shared" si="166"/>
        <v>0</v>
      </c>
      <c r="H1734" s="460">
        <v>0</v>
      </c>
      <c r="I1734" s="460"/>
      <c r="J1734" s="460">
        <v>0</v>
      </c>
      <c r="K1734" s="460">
        <v>0</v>
      </c>
      <c r="L1734" s="460"/>
      <c r="M1734" s="445">
        <f t="shared" si="163"/>
        <v>0</v>
      </c>
      <c r="N1734" s="460"/>
      <c r="O1734" s="445">
        <f t="shared" si="167"/>
        <v>0</v>
      </c>
      <c r="P1734" s="444">
        <f t="shared" si="168"/>
        <v>0</v>
      </c>
      <c r="Q1734" s="463"/>
      <c r="R1734" s="453">
        <f t="shared" si="164"/>
        <v>0</v>
      </c>
    </row>
    <row r="1735" ht="30" hidden="1" customHeight="1" spans="1:18">
      <c r="A1735" s="426">
        <v>2310417</v>
      </c>
      <c r="B1735" s="427"/>
      <c r="C1735" s="427"/>
      <c r="D1735" s="427" t="s">
        <v>302</v>
      </c>
      <c r="E1735" s="429" t="s">
        <v>1670</v>
      </c>
      <c r="F1735" s="460">
        <f t="shared" si="165"/>
        <v>0</v>
      </c>
      <c r="G1735" s="430">
        <f t="shared" si="166"/>
        <v>0</v>
      </c>
      <c r="H1735" s="460">
        <v>0</v>
      </c>
      <c r="I1735" s="460"/>
      <c r="J1735" s="460">
        <v>0</v>
      </c>
      <c r="K1735" s="460">
        <v>0</v>
      </c>
      <c r="L1735" s="460"/>
      <c r="M1735" s="445">
        <f t="shared" ref="M1735:M1797" si="169">IF(F1735=0,0,L1735/F1735)</f>
        <v>0</v>
      </c>
      <c r="N1735" s="460"/>
      <c r="O1735" s="445">
        <f t="shared" si="167"/>
        <v>0</v>
      </c>
      <c r="P1735" s="444">
        <f t="shared" si="168"/>
        <v>0</v>
      </c>
      <c r="Q1735" s="463"/>
      <c r="R1735" s="453">
        <f t="shared" si="164"/>
        <v>0</v>
      </c>
    </row>
    <row r="1736" ht="30" hidden="1" customHeight="1" spans="1:18">
      <c r="A1736" s="426">
        <v>2310418</v>
      </c>
      <c r="B1736" s="427"/>
      <c r="C1736" s="427"/>
      <c r="D1736" s="427" t="s">
        <v>438</v>
      </c>
      <c r="E1736" s="429" t="s">
        <v>1671</v>
      </c>
      <c r="F1736" s="460">
        <f t="shared" si="165"/>
        <v>0</v>
      </c>
      <c r="G1736" s="430">
        <f t="shared" si="166"/>
        <v>0</v>
      </c>
      <c r="H1736" s="460">
        <v>0</v>
      </c>
      <c r="I1736" s="460"/>
      <c r="J1736" s="460">
        <v>0</v>
      </c>
      <c r="K1736" s="460">
        <v>0</v>
      </c>
      <c r="L1736" s="460"/>
      <c r="M1736" s="445">
        <f t="shared" si="169"/>
        <v>0</v>
      </c>
      <c r="N1736" s="460"/>
      <c r="O1736" s="445">
        <f t="shared" si="167"/>
        <v>0</v>
      </c>
      <c r="P1736" s="444">
        <f t="shared" si="168"/>
        <v>0</v>
      </c>
      <c r="Q1736" s="463"/>
      <c r="R1736" s="453">
        <f t="shared" ref="R1736:R1797" si="170">F1736+G1736+H1736+L1736+M1736+N1736+O1736+P1736</f>
        <v>0</v>
      </c>
    </row>
    <row r="1737" ht="30" hidden="1" customHeight="1" spans="1:18">
      <c r="A1737" s="426">
        <v>2310419</v>
      </c>
      <c r="B1737" s="427"/>
      <c r="C1737" s="427"/>
      <c r="D1737" s="427" t="s">
        <v>440</v>
      </c>
      <c r="E1737" s="429" t="s">
        <v>1672</v>
      </c>
      <c r="F1737" s="460">
        <f t="shared" ref="F1737:F1797" si="171">G1737+K1737</f>
        <v>0</v>
      </c>
      <c r="G1737" s="430">
        <f t="shared" ref="G1737:G1797" si="172">H1737+I1737+J1737</f>
        <v>0</v>
      </c>
      <c r="H1737" s="460">
        <v>0</v>
      </c>
      <c r="I1737" s="460"/>
      <c r="J1737" s="460">
        <v>0</v>
      </c>
      <c r="K1737" s="460">
        <v>0</v>
      </c>
      <c r="L1737" s="460"/>
      <c r="M1737" s="445">
        <f t="shared" si="169"/>
        <v>0</v>
      </c>
      <c r="N1737" s="460"/>
      <c r="O1737" s="445">
        <f t="shared" si="167"/>
        <v>0</v>
      </c>
      <c r="P1737" s="444">
        <f t="shared" si="168"/>
        <v>0</v>
      </c>
      <c r="Q1737" s="463"/>
      <c r="R1737" s="453">
        <f t="shared" si="170"/>
        <v>0</v>
      </c>
    </row>
    <row r="1738" ht="30" hidden="1" customHeight="1" spans="1:18">
      <c r="A1738" s="426">
        <v>2310420</v>
      </c>
      <c r="B1738" s="427"/>
      <c r="C1738" s="427"/>
      <c r="D1738" s="427" t="s">
        <v>739</v>
      </c>
      <c r="E1738" s="429" t="s">
        <v>1673</v>
      </c>
      <c r="F1738" s="460">
        <f t="shared" si="171"/>
        <v>0</v>
      </c>
      <c r="G1738" s="430">
        <f t="shared" si="172"/>
        <v>0</v>
      </c>
      <c r="H1738" s="460">
        <v>0</v>
      </c>
      <c r="I1738" s="460"/>
      <c r="J1738" s="460">
        <v>0</v>
      </c>
      <c r="K1738" s="460">
        <v>0</v>
      </c>
      <c r="L1738" s="460"/>
      <c r="M1738" s="445">
        <f t="shared" si="169"/>
        <v>0</v>
      </c>
      <c r="N1738" s="460"/>
      <c r="O1738" s="445">
        <f t="shared" si="167"/>
        <v>0</v>
      </c>
      <c r="P1738" s="444">
        <f t="shared" si="168"/>
        <v>0</v>
      </c>
      <c r="Q1738" s="463"/>
      <c r="R1738" s="453">
        <f t="shared" si="170"/>
        <v>0</v>
      </c>
    </row>
    <row r="1739" ht="30" hidden="1" customHeight="1" spans="1:18">
      <c r="A1739" s="426">
        <v>2310499</v>
      </c>
      <c r="B1739" s="427"/>
      <c r="C1739" s="427"/>
      <c r="D1739" s="427" t="s">
        <v>204</v>
      </c>
      <c r="E1739" s="429" t="s">
        <v>1674</v>
      </c>
      <c r="F1739" s="460">
        <f t="shared" si="171"/>
        <v>0</v>
      </c>
      <c r="G1739" s="430">
        <f t="shared" si="172"/>
        <v>0</v>
      </c>
      <c r="H1739" s="460">
        <v>0</v>
      </c>
      <c r="I1739" s="460"/>
      <c r="J1739" s="460">
        <v>0</v>
      </c>
      <c r="K1739" s="460">
        <v>0</v>
      </c>
      <c r="L1739" s="460"/>
      <c r="M1739" s="445">
        <f t="shared" si="169"/>
        <v>0</v>
      </c>
      <c r="N1739" s="460"/>
      <c r="O1739" s="445">
        <f t="shared" si="167"/>
        <v>0</v>
      </c>
      <c r="P1739" s="444">
        <f t="shared" si="168"/>
        <v>0</v>
      </c>
      <c r="Q1739" s="463"/>
      <c r="R1739" s="453">
        <f t="shared" si="170"/>
        <v>0</v>
      </c>
    </row>
    <row r="1740" ht="30" customHeight="1" spans="1:18">
      <c r="A1740" s="426">
        <v>232</v>
      </c>
      <c r="B1740" s="427" t="s">
        <v>1675</v>
      </c>
      <c r="C1740" s="428"/>
      <c r="D1740" s="428"/>
      <c r="E1740" s="429" t="s">
        <v>130</v>
      </c>
      <c r="F1740" s="460">
        <f t="shared" si="171"/>
        <v>156920</v>
      </c>
      <c r="G1740" s="430">
        <f t="shared" si="172"/>
        <v>156920</v>
      </c>
      <c r="H1740" s="460">
        <v>156920</v>
      </c>
      <c r="I1740" s="460">
        <v>0</v>
      </c>
      <c r="J1740" s="460">
        <v>0</v>
      </c>
      <c r="K1740" s="460">
        <v>0</v>
      </c>
      <c r="L1740" s="460">
        <v>65198</v>
      </c>
      <c r="M1740" s="445">
        <f t="shared" si="169"/>
        <v>0.415485597756819</v>
      </c>
      <c r="N1740" s="460">
        <v>100449</v>
      </c>
      <c r="O1740" s="445">
        <f t="shared" si="167"/>
        <v>0.649065695029318</v>
      </c>
      <c r="P1740" s="444">
        <f t="shared" si="168"/>
        <v>-35251</v>
      </c>
      <c r="Q1740" s="463" t="s">
        <v>1676</v>
      </c>
      <c r="R1740" s="453">
        <f t="shared" si="170"/>
        <v>601157.064551293</v>
      </c>
    </row>
    <row r="1741" ht="30" hidden="1" customHeight="1" spans="1:18">
      <c r="A1741" s="426">
        <v>23201</v>
      </c>
      <c r="B1741" s="427" t="s">
        <v>1675</v>
      </c>
      <c r="C1741" s="427" t="s">
        <v>183</v>
      </c>
      <c r="D1741" s="428"/>
      <c r="E1741" s="429" t="s">
        <v>1677</v>
      </c>
      <c r="F1741" s="460">
        <f t="shared" si="171"/>
        <v>0</v>
      </c>
      <c r="G1741" s="430">
        <f t="shared" si="172"/>
        <v>0</v>
      </c>
      <c r="H1741" s="460">
        <v>0</v>
      </c>
      <c r="I1741" s="460">
        <v>0</v>
      </c>
      <c r="J1741" s="460">
        <v>0</v>
      </c>
      <c r="K1741" s="460">
        <v>0</v>
      </c>
      <c r="L1741" s="460">
        <v>0</v>
      </c>
      <c r="M1741" s="445">
        <f t="shared" si="169"/>
        <v>0</v>
      </c>
      <c r="N1741" s="460"/>
      <c r="O1741" s="445">
        <f t="shared" si="167"/>
        <v>0</v>
      </c>
      <c r="P1741" s="444">
        <f t="shared" si="168"/>
        <v>0</v>
      </c>
      <c r="Q1741" s="463"/>
      <c r="R1741" s="453">
        <f t="shared" si="170"/>
        <v>0</v>
      </c>
    </row>
    <row r="1742" ht="30" hidden="1" customHeight="1" spans="1:18">
      <c r="A1742" s="426">
        <v>23202</v>
      </c>
      <c r="B1742" s="427" t="s">
        <v>1675</v>
      </c>
      <c r="C1742" s="427" t="s">
        <v>186</v>
      </c>
      <c r="D1742" s="428"/>
      <c r="E1742" s="429" t="s">
        <v>1678</v>
      </c>
      <c r="F1742" s="460">
        <f t="shared" si="171"/>
        <v>0</v>
      </c>
      <c r="G1742" s="430">
        <f t="shared" si="172"/>
        <v>0</v>
      </c>
      <c r="H1742" s="460">
        <v>0</v>
      </c>
      <c r="I1742" s="460">
        <v>0</v>
      </c>
      <c r="J1742" s="460">
        <v>0</v>
      </c>
      <c r="K1742" s="460">
        <v>0</v>
      </c>
      <c r="L1742" s="460">
        <v>0</v>
      </c>
      <c r="M1742" s="445">
        <f t="shared" si="169"/>
        <v>0</v>
      </c>
      <c r="N1742" s="460"/>
      <c r="O1742" s="445">
        <f t="shared" si="167"/>
        <v>0</v>
      </c>
      <c r="P1742" s="444">
        <f t="shared" si="168"/>
        <v>0</v>
      </c>
      <c r="Q1742" s="463"/>
      <c r="R1742" s="453">
        <f t="shared" si="170"/>
        <v>0</v>
      </c>
    </row>
    <row r="1743" ht="30" hidden="1" customHeight="1" spans="1:18">
      <c r="A1743" s="426">
        <v>2320201</v>
      </c>
      <c r="B1743" s="427"/>
      <c r="C1743" s="427"/>
      <c r="D1743" s="427" t="s">
        <v>183</v>
      </c>
      <c r="E1743" s="429" t="s">
        <v>1679</v>
      </c>
      <c r="F1743" s="460">
        <f t="shared" si="171"/>
        <v>0</v>
      </c>
      <c r="G1743" s="430">
        <f t="shared" si="172"/>
        <v>0</v>
      </c>
      <c r="H1743" s="460">
        <v>0</v>
      </c>
      <c r="I1743" s="460">
        <v>0</v>
      </c>
      <c r="J1743" s="460">
        <v>0</v>
      </c>
      <c r="K1743" s="460">
        <v>0</v>
      </c>
      <c r="L1743" s="460">
        <v>0</v>
      </c>
      <c r="M1743" s="445">
        <f t="shared" si="169"/>
        <v>0</v>
      </c>
      <c r="N1743" s="460"/>
      <c r="O1743" s="445">
        <f t="shared" si="167"/>
        <v>0</v>
      </c>
      <c r="P1743" s="444">
        <f t="shared" si="168"/>
        <v>0</v>
      </c>
      <c r="Q1743" s="463"/>
      <c r="R1743" s="453">
        <f t="shared" si="170"/>
        <v>0</v>
      </c>
    </row>
    <row r="1744" ht="30" hidden="1" customHeight="1" spans="1:18">
      <c r="A1744" s="426">
        <v>2320202</v>
      </c>
      <c r="B1744" s="427"/>
      <c r="C1744" s="427"/>
      <c r="D1744" s="427" t="s">
        <v>186</v>
      </c>
      <c r="E1744" s="429" t="s">
        <v>1680</v>
      </c>
      <c r="F1744" s="460">
        <f t="shared" si="171"/>
        <v>0</v>
      </c>
      <c r="G1744" s="430">
        <f t="shared" si="172"/>
        <v>0</v>
      </c>
      <c r="H1744" s="460">
        <v>0</v>
      </c>
      <c r="I1744" s="460">
        <v>0</v>
      </c>
      <c r="J1744" s="460">
        <v>0</v>
      </c>
      <c r="K1744" s="460">
        <v>0</v>
      </c>
      <c r="L1744" s="460">
        <v>0</v>
      </c>
      <c r="M1744" s="445">
        <f t="shared" si="169"/>
        <v>0</v>
      </c>
      <c r="N1744" s="460"/>
      <c r="O1744" s="445">
        <f t="shared" si="167"/>
        <v>0</v>
      </c>
      <c r="P1744" s="444">
        <f t="shared" si="168"/>
        <v>0</v>
      </c>
      <c r="Q1744" s="463"/>
      <c r="R1744" s="453">
        <f t="shared" si="170"/>
        <v>0</v>
      </c>
    </row>
    <row r="1745" ht="30" hidden="1" customHeight="1" spans="1:18">
      <c r="A1745" s="426">
        <v>2320203</v>
      </c>
      <c r="B1745" s="427"/>
      <c r="C1745" s="427"/>
      <c r="D1745" s="427" t="s">
        <v>188</v>
      </c>
      <c r="E1745" s="429" t="s">
        <v>1681</v>
      </c>
      <c r="F1745" s="460">
        <f t="shared" si="171"/>
        <v>0</v>
      </c>
      <c r="G1745" s="430">
        <f t="shared" si="172"/>
        <v>0</v>
      </c>
      <c r="H1745" s="460">
        <v>0</v>
      </c>
      <c r="I1745" s="460">
        <v>0</v>
      </c>
      <c r="J1745" s="460">
        <v>0</v>
      </c>
      <c r="K1745" s="460">
        <v>0</v>
      </c>
      <c r="L1745" s="460">
        <v>0</v>
      </c>
      <c r="M1745" s="445">
        <f t="shared" si="169"/>
        <v>0</v>
      </c>
      <c r="N1745" s="460"/>
      <c r="O1745" s="445">
        <f t="shared" ref="O1745:O1748" si="173">IF(N1745=0,0,L1745/N1745)</f>
        <v>0</v>
      </c>
      <c r="P1745" s="444">
        <f t="shared" ref="P1745:P1748" si="174">L1745-N1745</f>
        <v>0</v>
      </c>
      <c r="Q1745" s="463"/>
      <c r="R1745" s="453">
        <f t="shared" si="170"/>
        <v>0</v>
      </c>
    </row>
    <row r="1746" ht="30" hidden="1" customHeight="1" spans="1:18">
      <c r="A1746" s="426">
        <v>2320204</v>
      </c>
      <c r="B1746" s="427"/>
      <c r="C1746" s="427"/>
      <c r="D1746" s="427" t="s">
        <v>190</v>
      </c>
      <c r="E1746" s="429" t="s">
        <v>1682</v>
      </c>
      <c r="F1746" s="460">
        <f t="shared" si="171"/>
        <v>0</v>
      </c>
      <c r="G1746" s="430">
        <f t="shared" si="172"/>
        <v>0</v>
      </c>
      <c r="H1746" s="460">
        <v>0</v>
      </c>
      <c r="I1746" s="460"/>
      <c r="J1746" s="460">
        <v>0</v>
      </c>
      <c r="K1746" s="460">
        <v>0</v>
      </c>
      <c r="L1746" s="460"/>
      <c r="M1746" s="445">
        <f t="shared" si="169"/>
        <v>0</v>
      </c>
      <c r="N1746" s="460"/>
      <c r="O1746" s="445">
        <f t="shared" si="173"/>
        <v>0</v>
      </c>
      <c r="P1746" s="444">
        <f t="shared" si="174"/>
        <v>0</v>
      </c>
      <c r="Q1746" s="463"/>
      <c r="R1746" s="453">
        <f t="shared" si="170"/>
        <v>0</v>
      </c>
    </row>
    <row r="1747" ht="30" customHeight="1" spans="1:18">
      <c r="A1747" s="426">
        <v>23203</v>
      </c>
      <c r="B1747" s="427" t="s">
        <v>1675</v>
      </c>
      <c r="C1747" s="427" t="s">
        <v>188</v>
      </c>
      <c r="D1747" s="428"/>
      <c r="E1747" s="429" t="s">
        <v>1683</v>
      </c>
      <c r="F1747" s="460">
        <f t="shared" si="171"/>
        <v>156920</v>
      </c>
      <c r="G1747" s="430">
        <f t="shared" si="172"/>
        <v>156920</v>
      </c>
      <c r="H1747" s="460">
        <v>156920</v>
      </c>
      <c r="I1747" s="460">
        <v>0</v>
      </c>
      <c r="J1747" s="460">
        <v>0</v>
      </c>
      <c r="K1747" s="460">
        <v>0</v>
      </c>
      <c r="L1747" s="460">
        <v>65198</v>
      </c>
      <c r="M1747" s="445">
        <f t="shared" si="169"/>
        <v>0.415485597756819</v>
      </c>
      <c r="N1747" s="460">
        <v>100449</v>
      </c>
      <c r="O1747" s="445">
        <f t="shared" si="173"/>
        <v>0.649065695029318</v>
      </c>
      <c r="P1747" s="444">
        <f t="shared" si="174"/>
        <v>-35251</v>
      </c>
      <c r="Q1747" s="463"/>
      <c r="R1747" s="453">
        <f t="shared" si="170"/>
        <v>601157.064551293</v>
      </c>
    </row>
    <row r="1748" ht="30" customHeight="1" spans="1:18">
      <c r="A1748" s="426">
        <v>2320301</v>
      </c>
      <c r="B1748" s="427"/>
      <c r="C1748" s="427"/>
      <c r="D1748" s="427" t="s">
        <v>183</v>
      </c>
      <c r="E1748" s="429" t="s">
        <v>1684</v>
      </c>
      <c r="F1748" s="460">
        <f t="shared" si="171"/>
        <v>156920</v>
      </c>
      <c r="G1748" s="430">
        <f t="shared" si="172"/>
        <v>156920</v>
      </c>
      <c r="H1748" s="460">
        <v>156920</v>
      </c>
      <c r="I1748" s="460">
        <v>0</v>
      </c>
      <c r="J1748" s="460">
        <v>0</v>
      </c>
      <c r="K1748" s="460">
        <v>0</v>
      </c>
      <c r="L1748" s="460">
        <v>65198</v>
      </c>
      <c r="M1748" s="445">
        <f t="shared" si="169"/>
        <v>0.415485597756819</v>
      </c>
      <c r="N1748" s="460">
        <v>100449</v>
      </c>
      <c r="O1748" s="445">
        <f t="shared" si="173"/>
        <v>0.649065695029318</v>
      </c>
      <c r="P1748" s="444">
        <f t="shared" si="174"/>
        <v>-35251</v>
      </c>
      <c r="Q1748" s="463"/>
      <c r="R1748" s="453">
        <f t="shared" si="170"/>
        <v>601157.064551293</v>
      </c>
    </row>
    <row r="1749" ht="30" hidden="1" customHeight="1" spans="1:18">
      <c r="A1749" s="426">
        <v>2320302</v>
      </c>
      <c r="B1749" s="427"/>
      <c r="C1749" s="427"/>
      <c r="D1749" s="427" t="s">
        <v>186</v>
      </c>
      <c r="E1749" s="429" t="s">
        <v>1685</v>
      </c>
      <c r="F1749" s="467">
        <f t="shared" si="171"/>
        <v>0</v>
      </c>
      <c r="G1749" s="430">
        <f t="shared" si="172"/>
        <v>0</v>
      </c>
      <c r="H1749" s="467">
        <v>0</v>
      </c>
      <c r="I1749" s="467">
        <v>0</v>
      </c>
      <c r="J1749" s="467">
        <v>0</v>
      </c>
      <c r="K1749" s="467">
        <v>0</v>
      </c>
      <c r="L1749" s="467">
        <v>0</v>
      </c>
      <c r="M1749" s="445">
        <f t="shared" si="169"/>
        <v>0</v>
      </c>
      <c r="N1749" s="468"/>
      <c r="O1749" s="468"/>
      <c r="P1749" s="469"/>
      <c r="Q1749" s="463"/>
      <c r="R1749" s="453">
        <f t="shared" si="170"/>
        <v>0</v>
      </c>
    </row>
    <row r="1750" ht="30" hidden="1" customHeight="1" spans="1:18">
      <c r="A1750" s="426">
        <v>2320303</v>
      </c>
      <c r="B1750" s="427"/>
      <c r="C1750" s="427"/>
      <c r="D1750" s="427" t="s">
        <v>188</v>
      </c>
      <c r="E1750" s="429" t="s">
        <v>1686</v>
      </c>
      <c r="F1750" s="467">
        <f t="shared" si="171"/>
        <v>0</v>
      </c>
      <c r="G1750" s="430">
        <f t="shared" si="172"/>
        <v>0</v>
      </c>
      <c r="H1750" s="467">
        <v>0</v>
      </c>
      <c r="I1750" s="467">
        <v>0</v>
      </c>
      <c r="J1750" s="467">
        <v>0</v>
      </c>
      <c r="K1750" s="467">
        <v>0</v>
      </c>
      <c r="L1750" s="467">
        <v>0</v>
      </c>
      <c r="M1750" s="445">
        <f t="shared" si="169"/>
        <v>0</v>
      </c>
      <c r="N1750" s="468"/>
      <c r="O1750" s="468"/>
      <c r="P1750" s="469"/>
      <c r="Q1750" s="463"/>
      <c r="R1750" s="453">
        <f t="shared" si="170"/>
        <v>0</v>
      </c>
    </row>
    <row r="1751" ht="30" hidden="1" customHeight="1" spans="1:18">
      <c r="A1751" s="426">
        <v>2320304</v>
      </c>
      <c r="B1751" s="427"/>
      <c r="C1751" s="427"/>
      <c r="D1751" s="427" t="s">
        <v>190</v>
      </c>
      <c r="E1751" s="429" t="s">
        <v>1687</v>
      </c>
      <c r="F1751" s="467">
        <f t="shared" si="171"/>
        <v>0</v>
      </c>
      <c r="G1751" s="430">
        <f t="shared" si="172"/>
        <v>0</v>
      </c>
      <c r="H1751" s="467">
        <v>0</v>
      </c>
      <c r="I1751" s="467">
        <v>0</v>
      </c>
      <c r="J1751" s="467">
        <v>0</v>
      </c>
      <c r="K1751" s="467">
        <v>0</v>
      </c>
      <c r="L1751" s="467">
        <v>0</v>
      </c>
      <c r="M1751" s="445">
        <f t="shared" si="169"/>
        <v>0</v>
      </c>
      <c r="N1751" s="468"/>
      <c r="O1751" s="468"/>
      <c r="P1751" s="469"/>
      <c r="Q1751" s="463"/>
      <c r="R1751" s="453">
        <f t="shared" si="170"/>
        <v>0</v>
      </c>
    </row>
    <row r="1752" ht="30" hidden="1" customHeight="1" spans="1:18">
      <c r="A1752" s="426">
        <v>23204</v>
      </c>
      <c r="B1752" s="427" t="s">
        <v>1675</v>
      </c>
      <c r="C1752" s="427" t="s">
        <v>190</v>
      </c>
      <c r="D1752" s="428"/>
      <c r="E1752" s="429" t="s">
        <v>1688</v>
      </c>
      <c r="F1752" s="467">
        <f t="shared" si="171"/>
        <v>0</v>
      </c>
      <c r="G1752" s="430">
        <f t="shared" si="172"/>
        <v>0</v>
      </c>
      <c r="H1752" s="467">
        <v>0</v>
      </c>
      <c r="I1752" s="467"/>
      <c r="J1752" s="467">
        <v>0</v>
      </c>
      <c r="K1752" s="467">
        <v>0</v>
      </c>
      <c r="L1752" s="467"/>
      <c r="M1752" s="445">
        <f t="shared" si="169"/>
        <v>0</v>
      </c>
      <c r="N1752" s="468"/>
      <c r="O1752" s="468"/>
      <c r="P1752" s="469"/>
      <c r="Q1752" s="463"/>
      <c r="R1752" s="453">
        <f t="shared" si="170"/>
        <v>0</v>
      </c>
    </row>
    <row r="1753" ht="30" hidden="1" customHeight="1" spans="1:18">
      <c r="A1753" s="426">
        <v>2320401</v>
      </c>
      <c r="B1753" s="427"/>
      <c r="C1753" s="427"/>
      <c r="D1753" s="427" t="s">
        <v>183</v>
      </c>
      <c r="E1753" s="429" t="s">
        <v>1689</v>
      </c>
      <c r="F1753" s="467">
        <f t="shared" si="171"/>
        <v>0</v>
      </c>
      <c r="G1753" s="430">
        <f t="shared" si="172"/>
        <v>0</v>
      </c>
      <c r="H1753" s="467">
        <v>0</v>
      </c>
      <c r="I1753" s="467"/>
      <c r="J1753" s="467">
        <v>0</v>
      </c>
      <c r="K1753" s="467">
        <v>0</v>
      </c>
      <c r="L1753" s="467"/>
      <c r="M1753" s="445">
        <f t="shared" si="169"/>
        <v>0</v>
      </c>
      <c r="N1753" s="468"/>
      <c r="O1753" s="468"/>
      <c r="P1753" s="469"/>
      <c r="Q1753" s="463"/>
      <c r="R1753" s="453">
        <f t="shared" si="170"/>
        <v>0</v>
      </c>
    </row>
    <row r="1754" ht="30" hidden="1" customHeight="1" spans="1:18">
      <c r="A1754" s="426">
        <v>2320402</v>
      </c>
      <c r="B1754" s="427"/>
      <c r="C1754" s="427"/>
      <c r="D1754" s="427" t="s">
        <v>186</v>
      </c>
      <c r="E1754" s="429" t="s">
        <v>1690</v>
      </c>
      <c r="F1754" s="467">
        <f t="shared" si="171"/>
        <v>0</v>
      </c>
      <c r="G1754" s="430">
        <f t="shared" si="172"/>
        <v>0</v>
      </c>
      <c r="H1754" s="467">
        <v>0</v>
      </c>
      <c r="I1754" s="467"/>
      <c r="J1754" s="467">
        <v>0</v>
      </c>
      <c r="K1754" s="467">
        <v>0</v>
      </c>
      <c r="L1754" s="467"/>
      <c r="M1754" s="445">
        <f t="shared" si="169"/>
        <v>0</v>
      </c>
      <c r="N1754" s="468"/>
      <c r="O1754" s="468"/>
      <c r="P1754" s="469"/>
      <c r="Q1754" s="463"/>
      <c r="R1754" s="453">
        <f t="shared" si="170"/>
        <v>0</v>
      </c>
    </row>
    <row r="1755" ht="30" hidden="1" customHeight="1" spans="1:18">
      <c r="A1755" s="426">
        <v>2320403</v>
      </c>
      <c r="B1755" s="427"/>
      <c r="C1755" s="427"/>
      <c r="D1755" s="427" t="s">
        <v>188</v>
      </c>
      <c r="E1755" s="429" t="s">
        <v>1691</v>
      </c>
      <c r="F1755" s="467">
        <f t="shared" si="171"/>
        <v>0</v>
      </c>
      <c r="G1755" s="430">
        <f t="shared" si="172"/>
        <v>0</v>
      </c>
      <c r="H1755" s="467">
        <v>0</v>
      </c>
      <c r="I1755" s="467"/>
      <c r="J1755" s="467">
        <v>0</v>
      </c>
      <c r="K1755" s="467">
        <v>0</v>
      </c>
      <c r="L1755" s="467"/>
      <c r="M1755" s="445">
        <f t="shared" si="169"/>
        <v>0</v>
      </c>
      <c r="N1755" s="468"/>
      <c r="O1755" s="468"/>
      <c r="P1755" s="469"/>
      <c r="Q1755" s="463"/>
      <c r="R1755" s="453">
        <f t="shared" si="170"/>
        <v>0</v>
      </c>
    </row>
    <row r="1756" ht="30" hidden="1" customHeight="1" spans="1:18">
      <c r="A1756" s="426">
        <v>2320404</v>
      </c>
      <c r="B1756" s="427"/>
      <c r="C1756" s="427"/>
      <c r="D1756" s="427" t="s">
        <v>190</v>
      </c>
      <c r="E1756" s="429" t="s">
        <v>1692</v>
      </c>
      <c r="F1756" s="467">
        <f t="shared" si="171"/>
        <v>0</v>
      </c>
      <c r="G1756" s="430">
        <f t="shared" si="172"/>
        <v>0</v>
      </c>
      <c r="H1756" s="467">
        <v>0</v>
      </c>
      <c r="I1756" s="467"/>
      <c r="J1756" s="467">
        <v>0</v>
      </c>
      <c r="K1756" s="467">
        <v>0</v>
      </c>
      <c r="L1756" s="467"/>
      <c r="M1756" s="445">
        <f t="shared" si="169"/>
        <v>0</v>
      </c>
      <c r="N1756" s="468"/>
      <c r="O1756" s="468"/>
      <c r="P1756" s="469"/>
      <c r="Q1756" s="463"/>
      <c r="R1756" s="453">
        <f t="shared" si="170"/>
        <v>0</v>
      </c>
    </row>
    <row r="1757" ht="30" hidden="1" customHeight="1" spans="1:18">
      <c r="A1757" s="426">
        <v>2320405</v>
      </c>
      <c r="B1757" s="427"/>
      <c r="C1757" s="427"/>
      <c r="D1757" s="427" t="s">
        <v>192</v>
      </c>
      <c r="E1757" s="429" t="s">
        <v>1693</v>
      </c>
      <c r="F1757" s="467">
        <f t="shared" si="171"/>
        <v>0</v>
      </c>
      <c r="G1757" s="430">
        <f t="shared" si="172"/>
        <v>0</v>
      </c>
      <c r="H1757" s="467">
        <v>0</v>
      </c>
      <c r="I1757" s="467"/>
      <c r="J1757" s="467">
        <v>0</v>
      </c>
      <c r="K1757" s="467">
        <v>0</v>
      </c>
      <c r="L1757" s="467"/>
      <c r="M1757" s="445">
        <f t="shared" si="169"/>
        <v>0</v>
      </c>
      <c r="N1757" s="468"/>
      <c r="O1757" s="468"/>
      <c r="P1757" s="469"/>
      <c r="Q1757" s="463"/>
      <c r="R1757" s="453">
        <f t="shared" si="170"/>
        <v>0</v>
      </c>
    </row>
    <row r="1758" ht="30" hidden="1" customHeight="1" spans="1:18">
      <c r="A1758" s="426">
        <v>2320406</v>
      </c>
      <c r="B1758" s="427"/>
      <c r="C1758" s="427"/>
      <c r="D1758" s="427" t="s">
        <v>194</v>
      </c>
      <c r="E1758" s="429" t="s">
        <v>1694</v>
      </c>
      <c r="F1758" s="467">
        <f t="shared" si="171"/>
        <v>0</v>
      </c>
      <c r="G1758" s="430">
        <f t="shared" si="172"/>
        <v>0</v>
      </c>
      <c r="H1758" s="467">
        <v>0</v>
      </c>
      <c r="I1758" s="467"/>
      <c r="J1758" s="467">
        <v>0</v>
      </c>
      <c r="K1758" s="467">
        <v>0</v>
      </c>
      <c r="L1758" s="467"/>
      <c r="M1758" s="445">
        <f t="shared" si="169"/>
        <v>0</v>
      </c>
      <c r="N1758" s="468"/>
      <c r="O1758" s="468"/>
      <c r="P1758" s="469"/>
      <c r="Q1758" s="463"/>
      <c r="R1758" s="453">
        <f t="shared" si="170"/>
        <v>0</v>
      </c>
    </row>
    <row r="1759" ht="30" hidden="1" customHeight="1" spans="1:18">
      <c r="A1759" s="426">
        <v>2320407</v>
      </c>
      <c r="B1759" s="427"/>
      <c r="C1759" s="427"/>
      <c r="D1759" s="427" t="s">
        <v>196</v>
      </c>
      <c r="E1759" s="429" t="s">
        <v>1695</v>
      </c>
      <c r="F1759" s="467">
        <f t="shared" si="171"/>
        <v>0</v>
      </c>
      <c r="G1759" s="430">
        <f t="shared" si="172"/>
        <v>0</v>
      </c>
      <c r="H1759" s="467">
        <v>0</v>
      </c>
      <c r="I1759" s="467"/>
      <c r="J1759" s="467">
        <v>0</v>
      </c>
      <c r="K1759" s="467">
        <v>0</v>
      </c>
      <c r="L1759" s="467"/>
      <c r="M1759" s="445">
        <f t="shared" si="169"/>
        <v>0</v>
      </c>
      <c r="N1759" s="468"/>
      <c r="O1759" s="468"/>
      <c r="P1759" s="469"/>
      <c r="Q1759" s="463"/>
      <c r="R1759" s="453">
        <f t="shared" si="170"/>
        <v>0</v>
      </c>
    </row>
    <row r="1760" ht="30" hidden="1" customHeight="1" spans="1:18">
      <c r="A1760" s="426">
        <v>2320408</v>
      </c>
      <c r="B1760" s="427"/>
      <c r="C1760" s="427"/>
      <c r="D1760" s="427" t="s">
        <v>198</v>
      </c>
      <c r="E1760" s="429" t="s">
        <v>1696</v>
      </c>
      <c r="F1760" s="467">
        <f t="shared" si="171"/>
        <v>0</v>
      </c>
      <c r="G1760" s="430">
        <f t="shared" si="172"/>
        <v>0</v>
      </c>
      <c r="H1760" s="467">
        <v>0</v>
      </c>
      <c r="I1760" s="467"/>
      <c r="J1760" s="467">
        <v>0</v>
      </c>
      <c r="K1760" s="467">
        <v>0</v>
      </c>
      <c r="L1760" s="467"/>
      <c r="M1760" s="445">
        <f t="shared" si="169"/>
        <v>0</v>
      </c>
      <c r="N1760" s="468"/>
      <c r="O1760" s="468"/>
      <c r="P1760" s="469"/>
      <c r="Q1760" s="463"/>
      <c r="R1760" s="453">
        <f t="shared" si="170"/>
        <v>0</v>
      </c>
    </row>
    <row r="1761" ht="30" hidden="1" customHeight="1" spans="1:18">
      <c r="A1761" s="426">
        <v>2320409</v>
      </c>
      <c r="B1761" s="427"/>
      <c r="C1761" s="427"/>
      <c r="D1761" s="427" t="s">
        <v>200</v>
      </c>
      <c r="E1761" s="429" t="s">
        <v>1697</v>
      </c>
      <c r="F1761" s="467">
        <f t="shared" si="171"/>
        <v>0</v>
      </c>
      <c r="G1761" s="430">
        <f t="shared" si="172"/>
        <v>0</v>
      </c>
      <c r="H1761" s="467">
        <v>0</v>
      </c>
      <c r="I1761" s="467"/>
      <c r="J1761" s="467">
        <v>0</v>
      </c>
      <c r="K1761" s="467">
        <v>0</v>
      </c>
      <c r="L1761" s="467"/>
      <c r="M1761" s="445">
        <f t="shared" si="169"/>
        <v>0</v>
      </c>
      <c r="N1761" s="468"/>
      <c r="O1761" s="468"/>
      <c r="P1761" s="469"/>
      <c r="Q1761" s="463"/>
      <c r="R1761" s="453">
        <f t="shared" si="170"/>
        <v>0</v>
      </c>
    </row>
    <row r="1762" ht="30" hidden="1" customHeight="1" spans="1:18">
      <c r="A1762" s="426">
        <v>2320410</v>
      </c>
      <c r="B1762" s="427"/>
      <c r="C1762" s="427"/>
      <c r="D1762" s="427" t="s">
        <v>260</v>
      </c>
      <c r="E1762" s="429" t="s">
        <v>1698</v>
      </c>
      <c r="F1762" s="467">
        <f t="shared" si="171"/>
        <v>0</v>
      </c>
      <c r="G1762" s="430">
        <f t="shared" si="172"/>
        <v>0</v>
      </c>
      <c r="H1762" s="467">
        <v>0</v>
      </c>
      <c r="I1762" s="467"/>
      <c r="J1762" s="467">
        <v>0</v>
      </c>
      <c r="K1762" s="467">
        <v>0</v>
      </c>
      <c r="L1762" s="467"/>
      <c r="M1762" s="445">
        <f t="shared" si="169"/>
        <v>0</v>
      </c>
      <c r="N1762" s="468"/>
      <c r="O1762" s="468"/>
      <c r="P1762" s="469"/>
      <c r="Q1762" s="463"/>
      <c r="R1762" s="453">
        <f t="shared" si="170"/>
        <v>0</v>
      </c>
    </row>
    <row r="1763" ht="30" hidden="1" customHeight="1" spans="1:18">
      <c r="A1763" s="426">
        <v>2320411</v>
      </c>
      <c r="B1763" s="427"/>
      <c r="C1763" s="427"/>
      <c r="D1763" s="427" t="s">
        <v>269</v>
      </c>
      <c r="E1763" s="429" t="s">
        <v>1699</v>
      </c>
      <c r="F1763" s="467">
        <f t="shared" si="171"/>
        <v>0</v>
      </c>
      <c r="G1763" s="430">
        <f t="shared" si="172"/>
        <v>0</v>
      </c>
      <c r="H1763" s="467">
        <v>0</v>
      </c>
      <c r="I1763" s="467"/>
      <c r="J1763" s="467">
        <v>0</v>
      </c>
      <c r="K1763" s="467">
        <v>0</v>
      </c>
      <c r="L1763" s="467"/>
      <c r="M1763" s="445">
        <f t="shared" si="169"/>
        <v>0</v>
      </c>
      <c r="N1763" s="468"/>
      <c r="O1763" s="468"/>
      <c r="P1763" s="469"/>
      <c r="Q1763" s="463"/>
      <c r="R1763" s="453">
        <f t="shared" si="170"/>
        <v>0</v>
      </c>
    </row>
    <row r="1764" ht="30" hidden="1" customHeight="1" spans="1:18">
      <c r="A1764" s="426">
        <v>2320412</v>
      </c>
      <c r="B1764" s="427"/>
      <c r="C1764" s="427"/>
      <c r="D1764" s="427" t="s">
        <v>271</v>
      </c>
      <c r="E1764" s="429" t="s">
        <v>1700</v>
      </c>
      <c r="F1764" s="467">
        <f t="shared" si="171"/>
        <v>0</v>
      </c>
      <c r="G1764" s="430">
        <f t="shared" si="172"/>
        <v>0</v>
      </c>
      <c r="H1764" s="467">
        <v>0</v>
      </c>
      <c r="I1764" s="467"/>
      <c r="J1764" s="467">
        <v>0</v>
      </c>
      <c r="K1764" s="467">
        <v>0</v>
      </c>
      <c r="L1764" s="467"/>
      <c r="M1764" s="445">
        <f t="shared" si="169"/>
        <v>0</v>
      </c>
      <c r="N1764" s="468"/>
      <c r="O1764" s="468"/>
      <c r="P1764" s="469"/>
      <c r="Q1764" s="463"/>
      <c r="R1764" s="453">
        <f t="shared" si="170"/>
        <v>0</v>
      </c>
    </row>
    <row r="1765" ht="30" hidden="1" customHeight="1" spans="1:18">
      <c r="A1765" s="426">
        <v>2320413</v>
      </c>
      <c r="B1765" s="427"/>
      <c r="C1765" s="427"/>
      <c r="D1765" s="427" t="s">
        <v>279</v>
      </c>
      <c r="E1765" s="429" t="s">
        <v>1701</v>
      </c>
      <c r="F1765" s="467">
        <f t="shared" si="171"/>
        <v>0</v>
      </c>
      <c r="G1765" s="430">
        <f t="shared" si="172"/>
        <v>0</v>
      </c>
      <c r="H1765" s="467">
        <v>0</v>
      </c>
      <c r="I1765" s="467"/>
      <c r="J1765" s="467">
        <v>0</v>
      </c>
      <c r="K1765" s="467">
        <v>0</v>
      </c>
      <c r="L1765" s="467"/>
      <c r="M1765" s="445">
        <f t="shared" si="169"/>
        <v>0</v>
      </c>
      <c r="N1765" s="468"/>
      <c r="O1765" s="468"/>
      <c r="P1765" s="469"/>
      <c r="Q1765" s="463"/>
      <c r="R1765" s="453">
        <f t="shared" si="170"/>
        <v>0</v>
      </c>
    </row>
    <row r="1766" ht="30" hidden="1" customHeight="1" spans="1:18">
      <c r="A1766" s="426">
        <v>2320414</v>
      </c>
      <c r="B1766" s="427"/>
      <c r="C1766" s="427"/>
      <c r="D1766" s="427" t="s">
        <v>287</v>
      </c>
      <c r="E1766" s="429" t="s">
        <v>1702</v>
      </c>
      <c r="F1766" s="467">
        <f t="shared" si="171"/>
        <v>0</v>
      </c>
      <c r="G1766" s="430">
        <f t="shared" si="172"/>
        <v>0</v>
      </c>
      <c r="H1766" s="467">
        <v>0</v>
      </c>
      <c r="I1766" s="467"/>
      <c r="J1766" s="467">
        <v>0</v>
      </c>
      <c r="K1766" s="467">
        <v>0</v>
      </c>
      <c r="L1766" s="467"/>
      <c r="M1766" s="445">
        <f t="shared" si="169"/>
        <v>0</v>
      </c>
      <c r="N1766" s="468"/>
      <c r="O1766" s="468"/>
      <c r="P1766" s="469"/>
      <c r="Q1766" s="463"/>
      <c r="R1766" s="453">
        <f t="shared" si="170"/>
        <v>0</v>
      </c>
    </row>
    <row r="1767" ht="30" hidden="1" customHeight="1" spans="1:18">
      <c r="A1767" s="426">
        <v>2320415</v>
      </c>
      <c r="B1767" s="427"/>
      <c r="C1767" s="427"/>
      <c r="D1767" s="427" t="s">
        <v>296</v>
      </c>
      <c r="E1767" s="429" t="s">
        <v>1703</v>
      </c>
      <c r="F1767" s="467">
        <f t="shared" si="171"/>
        <v>0</v>
      </c>
      <c r="G1767" s="430">
        <f t="shared" si="172"/>
        <v>0</v>
      </c>
      <c r="H1767" s="467">
        <v>0</v>
      </c>
      <c r="I1767" s="467"/>
      <c r="J1767" s="467">
        <v>0</v>
      </c>
      <c r="K1767" s="467">
        <v>0</v>
      </c>
      <c r="L1767" s="467"/>
      <c r="M1767" s="445">
        <f t="shared" si="169"/>
        <v>0</v>
      </c>
      <c r="N1767" s="468"/>
      <c r="O1767" s="468"/>
      <c r="P1767" s="469"/>
      <c r="Q1767" s="463"/>
      <c r="R1767" s="453">
        <f t="shared" si="170"/>
        <v>0</v>
      </c>
    </row>
    <row r="1768" ht="30" hidden="1" customHeight="1" spans="1:18">
      <c r="A1768" s="426">
        <v>2320416</v>
      </c>
      <c r="B1768" s="427"/>
      <c r="C1768" s="427"/>
      <c r="D1768" s="427" t="s">
        <v>435</v>
      </c>
      <c r="E1768" s="429" t="s">
        <v>1704</v>
      </c>
      <c r="F1768" s="467">
        <f t="shared" si="171"/>
        <v>0</v>
      </c>
      <c r="G1768" s="430">
        <f t="shared" si="172"/>
        <v>0</v>
      </c>
      <c r="H1768" s="467">
        <v>0</v>
      </c>
      <c r="I1768" s="467"/>
      <c r="J1768" s="467">
        <v>0</v>
      </c>
      <c r="K1768" s="467">
        <v>0</v>
      </c>
      <c r="L1768" s="467"/>
      <c r="M1768" s="445">
        <f t="shared" si="169"/>
        <v>0</v>
      </c>
      <c r="N1768" s="468"/>
      <c r="O1768" s="468"/>
      <c r="P1768" s="469"/>
      <c r="Q1768" s="463"/>
      <c r="R1768" s="453">
        <f t="shared" si="170"/>
        <v>0</v>
      </c>
    </row>
    <row r="1769" ht="30" hidden="1" customHeight="1" spans="1:18">
      <c r="A1769" s="426">
        <v>2320417</v>
      </c>
      <c r="B1769" s="427"/>
      <c r="C1769" s="427"/>
      <c r="D1769" s="427" t="s">
        <v>302</v>
      </c>
      <c r="E1769" s="429" t="s">
        <v>1705</v>
      </c>
      <c r="F1769" s="467">
        <f t="shared" si="171"/>
        <v>0</v>
      </c>
      <c r="G1769" s="430">
        <f t="shared" si="172"/>
        <v>0</v>
      </c>
      <c r="H1769" s="467">
        <v>0</v>
      </c>
      <c r="I1769" s="467"/>
      <c r="J1769" s="467">
        <v>0</v>
      </c>
      <c r="K1769" s="467">
        <v>0</v>
      </c>
      <c r="L1769" s="467"/>
      <c r="M1769" s="445">
        <f t="shared" si="169"/>
        <v>0</v>
      </c>
      <c r="N1769" s="468"/>
      <c r="O1769" s="468"/>
      <c r="P1769" s="469"/>
      <c r="Q1769" s="463"/>
      <c r="R1769" s="453">
        <f t="shared" si="170"/>
        <v>0</v>
      </c>
    </row>
    <row r="1770" ht="30" hidden="1" customHeight="1" spans="1:18">
      <c r="A1770" s="426">
        <v>2320418</v>
      </c>
      <c r="B1770" s="427"/>
      <c r="C1770" s="427"/>
      <c r="D1770" s="427" t="s">
        <v>438</v>
      </c>
      <c r="E1770" s="429" t="s">
        <v>1706</v>
      </c>
      <c r="F1770" s="467">
        <f t="shared" si="171"/>
        <v>0</v>
      </c>
      <c r="G1770" s="430">
        <f t="shared" si="172"/>
        <v>0</v>
      </c>
      <c r="H1770" s="467">
        <v>0</v>
      </c>
      <c r="I1770" s="467"/>
      <c r="J1770" s="467">
        <v>0</v>
      </c>
      <c r="K1770" s="467">
        <v>0</v>
      </c>
      <c r="L1770" s="467"/>
      <c r="M1770" s="445">
        <f t="shared" si="169"/>
        <v>0</v>
      </c>
      <c r="N1770" s="468"/>
      <c r="O1770" s="468"/>
      <c r="P1770" s="469"/>
      <c r="Q1770" s="463"/>
      <c r="R1770" s="453">
        <f t="shared" si="170"/>
        <v>0</v>
      </c>
    </row>
    <row r="1771" ht="30" hidden="1" customHeight="1" spans="1:18">
      <c r="A1771" s="426">
        <v>2320419</v>
      </c>
      <c r="B1771" s="427"/>
      <c r="C1771" s="427"/>
      <c r="D1771" s="427" t="s">
        <v>440</v>
      </c>
      <c r="E1771" s="429" t="s">
        <v>1707</v>
      </c>
      <c r="F1771" s="467">
        <f t="shared" si="171"/>
        <v>0</v>
      </c>
      <c r="G1771" s="430">
        <f t="shared" si="172"/>
        <v>0</v>
      </c>
      <c r="H1771" s="467">
        <v>0</v>
      </c>
      <c r="I1771" s="467"/>
      <c r="J1771" s="467">
        <v>0</v>
      </c>
      <c r="K1771" s="467">
        <v>0</v>
      </c>
      <c r="L1771" s="467"/>
      <c r="M1771" s="445">
        <f t="shared" si="169"/>
        <v>0</v>
      </c>
      <c r="N1771" s="468"/>
      <c r="O1771" s="468"/>
      <c r="P1771" s="469"/>
      <c r="Q1771" s="463"/>
      <c r="R1771" s="453">
        <f t="shared" si="170"/>
        <v>0</v>
      </c>
    </row>
    <row r="1772" ht="30" hidden="1" customHeight="1" spans="1:18">
      <c r="A1772" s="426">
        <v>2320420</v>
      </c>
      <c r="B1772" s="427"/>
      <c r="C1772" s="427"/>
      <c r="D1772" s="427" t="s">
        <v>739</v>
      </c>
      <c r="E1772" s="429" t="s">
        <v>1708</v>
      </c>
      <c r="F1772" s="467">
        <f t="shared" si="171"/>
        <v>0</v>
      </c>
      <c r="G1772" s="430">
        <f t="shared" si="172"/>
        <v>0</v>
      </c>
      <c r="H1772" s="467">
        <v>0</v>
      </c>
      <c r="I1772" s="467"/>
      <c r="J1772" s="467">
        <v>0</v>
      </c>
      <c r="K1772" s="467">
        <v>0</v>
      </c>
      <c r="L1772" s="467"/>
      <c r="M1772" s="445">
        <f t="shared" si="169"/>
        <v>0</v>
      </c>
      <c r="N1772" s="468"/>
      <c r="O1772" s="468"/>
      <c r="P1772" s="469"/>
      <c r="Q1772" s="463"/>
      <c r="R1772" s="453">
        <f t="shared" si="170"/>
        <v>0</v>
      </c>
    </row>
    <row r="1773" ht="30" customHeight="1" spans="1:18">
      <c r="A1773" s="426">
        <v>233</v>
      </c>
      <c r="B1773" s="427" t="s">
        <v>1709</v>
      </c>
      <c r="C1773" s="428"/>
      <c r="D1773" s="428"/>
      <c r="E1773" s="429" t="s">
        <v>1710</v>
      </c>
      <c r="F1773" s="467">
        <f t="shared" si="171"/>
        <v>2500</v>
      </c>
      <c r="G1773" s="430">
        <f t="shared" si="172"/>
        <v>2500</v>
      </c>
      <c r="H1773" s="467">
        <v>2500</v>
      </c>
      <c r="I1773" s="467">
        <v>0</v>
      </c>
      <c r="J1773" s="467">
        <v>0</v>
      </c>
      <c r="K1773" s="467">
        <v>0</v>
      </c>
      <c r="L1773" s="467">
        <v>0</v>
      </c>
      <c r="M1773" s="445">
        <f t="shared" si="169"/>
        <v>0</v>
      </c>
      <c r="N1773" s="468"/>
      <c r="O1773" s="468"/>
      <c r="P1773" s="469"/>
      <c r="Q1773" s="463"/>
      <c r="R1773" s="453">
        <f t="shared" si="170"/>
        <v>7500</v>
      </c>
    </row>
    <row r="1774" ht="30" hidden="1" customHeight="1" spans="1:18">
      <c r="A1774" s="426">
        <v>23301</v>
      </c>
      <c r="B1774" s="427" t="s">
        <v>1709</v>
      </c>
      <c r="C1774" s="427" t="s">
        <v>183</v>
      </c>
      <c r="D1774" s="428"/>
      <c r="E1774" s="429" t="s">
        <v>1711</v>
      </c>
      <c r="F1774" s="467">
        <f t="shared" si="171"/>
        <v>0</v>
      </c>
      <c r="G1774" s="430">
        <f t="shared" si="172"/>
        <v>0</v>
      </c>
      <c r="H1774" s="467">
        <v>0</v>
      </c>
      <c r="I1774" s="467">
        <v>0</v>
      </c>
      <c r="J1774" s="467">
        <v>0</v>
      </c>
      <c r="K1774" s="467">
        <v>0</v>
      </c>
      <c r="L1774" s="467">
        <v>0</v>
      </c>
      <c r="M1774" s="445">
        <f t="shared" si="169"/>
        <v>0</v>
      </c>
      <c r="N1774" s="468"/>
      <c r="O1774" s="468"/>
      <c r="P1774" s="469"/>
      <c r="Q1774" s="463"/>
      <c r="R1774" s="453">
        <f t="shared" si="170"/>
        <v>0</v>
      </c>
    </row>
    <row r="1775" ht="30" hidden="1" customHeight="1" spans="1:18">
      <c r="A1775" s="426">
        <v>23302</v>
      </c>
      <c r="B1775" s="427" t="s">
        <v>1709</v>
      </c>
      <c r="C1775" s="427" t="s">
        <v>186</v>
      </c>
      <c r="D1775" s="428"/>
      <c r="E1775" s="429" t="s">
        <v>1712</v>
      </c>
      <c r="F1775" s="467">
        <f t="shared" si="171"/>
        <v>0</v>
      </c>
      <c r="G1775" s="430">
        <f t="shared" si="172"/>
        <v>0</v>
      </c>
      <c r="H1775" s="467">
        <v>0</v>
      </c>
      <c r="I1775" s="467">
        <v>0</v>
      </c>
      <c r="J1775" s="467">
        <v>0</v>
      </c>
      <c r="K1775" s="467">
        <v>0</v>
      </c>
      <c r="L1775" s="467">
        <v>0</v>
      </c>
      <c r="M1775" s="445">
        <f t="shared" si="169"/>
        <v>0</v>
      </c>
      <c r="N1775" s="468"/>
      <c r="O1775" s="468"/>
      <c r="P1775" s="469"/>
      <c r="Q1775" s="463"/>
      <c r="R1775" s="453">
        <f t="shared" si="170"/>
        <v>0</v>
      </c>
    </row>
    <row r="1776" ht="30" customHeight="1" spans="1:18">
      <c r="A1776" s="426">
        <v>23303</v>
      </c>
      <c r="B1776" s="427" t="s">
        <v>1709</v>
      </c>
      <c r="C1776" s="427" t="s">
        <v>188</v>
      </c>
      <c r="D1776" s="428"/>
      <c r="E1776" s="429" t="s">
        <v>1713</v>
      </c>
      <c r="F1776" s="467">
        <f t="shared" si="171"/>
        <v>2500</v>
      </c>
      <c r="G1776" s="430">
        <f t="shared" si="172"/>
        <v>2500</v>
      </c>
      <c r="H1776" s="467">
        <v>2500</v>
      </c>
      <c r="I1776" s="467">
        <v>0</v>
      </c>
      <c r="J1776" s="467">
        <v>0</v>
      </c>
      <c r="K1776" s="467">
        <v>0</v>
      </c>
      <c r="L1776" s="467">
        <v>0</v>
      </c>
      <c r="M1776" s="445">
        <f t="shared" si="169"/>
        <v>0</v>
      </c>
      <c r="N1776" s="468"/>
      <c r="O1776" s="468"/>
      <c r="P1776" s="469"/>
      <c r="Q1776" s="463"/>
      <c r="R1776" s="453">
        <f t="shared" si="170"/>
        <v>7500</v>
      </c>
    </row>
    <row r="1777" ht="30" hidden="1" customHeight="1" spans="1:18">
      <c r="A1777" s="426">
        <v>23304</v>
      </c>
      <c r="B1777" s="427" t="s">
        <v>1709</v>
      </c>
      <c r="C1777" s="427" t="s">
        <v>190</v>
      </c>
      <c r="D1777" s="428"/>
      <c r="E1777" s="429" t="s">
        <v>1714</v>
      </c>
      <c r="F1777" s="467">
        <f t="shared" si="171"/>
        <v>0</v>
      </c>
      <c r="G1777" s="430">
        <f t="shared" si="172"/>
        <v>0</v>
      </c>
      <c r="H1777" s="467">
        <v>0</v>
      </c>
      <c r="I1777" s="467"/>
      <c r="J1777" s="467">
        <v>0</v>
      </c>
      <c r="K1777" s="467">
        <v>0</v>
      </c>
      <c r="L1777" s="467"/>
      <c r="M1777" s="445">
        <f t="shared" si="169"/>
        <v>0</v>
      </c>
      <c r="N1777" s="468"/>
      <c r="O1777" s="468"/>
      <c r="P1777" s="469"/>
      <c r="Q1777" s="463"/>
      <c r="R1777" s="453">
        <f t="shared" si="170"/>
        <v>0</v>
      </c>
    </row>
    <row r="1778" ht="30" hidden="1" customHeight="1" spans="1:18">
      <c r="A1778" s="426">
        <v>2330401</v>
      </c>
      <c r="B1778" s="427"/>
      <c r="C1778" s="427"/>
      <c r="D1778" s="427" t="s">
        <v>183</v>
      </c>
      <c r="E1778" s="429" t="s">
        <v>1715</v>
      </c>
      <c r="F1778" s="467">
        <f t="shared" si="171"/>
        <v>0</v>
      </c>
      <c r="G1778" s="430">
        <f t="shared" si="172"/>
        <v>0</v>
      </c>
      <c r="H1778" s="467">
        <v>0</v>
      </c>
      <c r="I1778" s="467"/>
      <c r="J1778" s="467">
        <v>0</v>
      </c>
      <c r="K1778" s="467">
        <v>0</v>
      </c>
      <c r="L1778" s="467"/>
      <c r="M1778" s="445">
        <f t="shared" si="169"/>
        <v>0</v>
      </c>
      <c r="N1778" s="468"/>
      <c r="O1778" s="468"/>
      <c r="P1778" s="469"/>
      <c r="Q1778" s="463"/>
      <c r="R1778" s="453">
        <f t="shared" si="170"/>
        <v>0</v>
      </c>
    </row>
    <row r="1779" ht="30" hidden="1" customHeight="1" spans="1:18">
      <c r="A1779" s="426">
        <v>2330402</v>
      </c>
      <c r="B1779" s="427"/>
      <c r="C1779" s="427"/>
      <c r="D1779" s="427" t="s">
        <v>186</v>
      </c>
      <c r="E1779" s="429" t="s">
        <v>1716</v>
      </c>
      <c r="F1779" s="467">
        <f t="shared" si="171"/>
        <v>0</v>
      </c>
      <c r="G1779" s="430">
        <f t="shared" si="172"/>
        <v>0</v>
      </c>
      <c r="H1779" s="467">
        <v>0</v>
      </c>
      <c r="I1779" s="467"/>
      <c r="J1779" s="467">
        <v>0</v>
      </c>
      <c r="K1779" s="467">
        <v>0</v>
      </c>
      <c r="L1779" s="467"/>
      <c r="M1779" s="445">
        <f t="shared" si="169"/>
        <v>0</v>
      </c>
      <c r="N1779" s="468"/>
      <c r="O1779" s="468"/>
      <c r="P1779" s="469"/>
      <c r="Q1779" s="463"/>
      <c r="R1779" s="453">
        <f t="shared" si="170"/>
        <v>0</v>
      </c>
    </row>
    <row r="1780" ht="30" hidden="1" customHeight="1" spans="1:18">
      <c r="A1780" s="426">
        <v>2330403</v>
      </c>
      <c r="B1780" s="427"/>
      <c r="C1780" s="427"/>
      <c r="D1780" s="427" t="s">
        <v>188</v>
      </c>
      <c r="E1780" s="429" t="s">
        <v>1717</v>
      </c>
      <c r="F1780" s="467">
        <f t="shared" si="171"/>
        <v>0</v>
      </c>
      <c r="G1780" s="430">
        <f t="shared" si="172"/>
        <v>0</v>
      </c>
      <c r="H1780" s="467">
        <v>0</v>
      </c>
      <c r="I1780" s="467"/>
      <c r="J1780" s="467">
        <v>0</v>
      </c>
      <c r="K1780" s="467">
        <v>0</v>
      </c>
      <c r="L1780" s="467"/>
      <c r="M1780" s="445">
        <f t="shared" si="169"/>
        <v>0</v>
      </c>
      <c r="N1780" s="468"/>
      <c r="O1780" s="468"/>
      <c r="P1780" s="469"/>
      <c r="Q1780" s="463"/>
      <c r="R1780" s="453">
        <f t="shared" si="170"/>
        <v>0</v>
      </c>
    </row>
    <row r="1781" ht="30" hidden="1" customHeight="1" spans="1:18">
      <c r="A1781" s="426">
        <v>2330404</v>
      </c>
      <c r="B1781" s="427"/>
      <c r="C1781" s="427"/>
      <c r="D1781" s="427" t="s">
        <v>190</v>
      </c>
      <c r="E1781" s="429" t="s">
        <v>1718</v>
      </c>
      <c r="F1781" s="467">
        <f t="shared" si="171"/>
        <v>0</v>
      </c>
      <c r="G1781" s="430">
        <f t="shared" si="172"/>
        <v>0</v>
      </c>
      <c r="H1781" s="467">
        <v>0</v>
      </c>
      <c r="I1781" s="467"/>
      <c r="J1781" s="467">
        <v>0</v>
      </c>
      <c r="K1781" s="467">
        <v>0</v>
      </c>
      <c r="L1781" s="467"/>
      <c r="M1781" s="445">
        <f t="shared" si="169"/>
        <v>0</v>
      </c>
      <c r="N1781" s="468"/>
      <c r="O1781" s="468"/>
      <c r="P1781" s="469"/>
      <c r="Q1781" s="463"/>
      <c r="R1781" s="453">
        <f t="shared" si="170"/>
        <v>0</v>
      </c>
    </row>
    <row r="1782" ht="30" hidden="1" customHeight="1" spans="1:18">
      <c r="A1782" s="426">
        <v>2330405</v>
      </c>
      <c r="B1782" s="427"/>
      <c r="C1782" s="427"/>
      <c r="D1782" s="427" t="s">
        <v>192</v>
      </c>
      <c r="E1782" s="429" t="s">
        <v>1719</v>
      </c>
      <c r="F1782" s="467">
        <f t="shared" si="171"/>
        <v>0</v>
      </c>
      <c r="G1782" s="430">
        <f t="shared" si="172"/>
        <v>0</v>
      </c>
      <c r="H1782" s="467">
        <v>0</v>
      </c>
      <c r="I1782" s="467"/>
      <c r="J1782" s="467">
        <v>0</v>
      </c>
      <c r="K1782" s="467">
        <v>0</v>
      </c>
      <c r="L1782" s="467"/>
      <c r="M1782" s="445">
        <f t="shared" si="169"/>
        <v>0</v>
      </c>
      <c r="N1782" s="468"/>
      <c r="O1782" s="468"/>
      <c r="P1782" s="469"/>
      <c r="Q1782" s="463"/>
      <c r="R1782" s="453">
        <f t="shared" si="170"/>
        <v>0</v>
      </c>
    </row>
    <row r="1783" ht="30" hidden="1" customHeight="1" spans="1:18">
      <c r="A1783" s="426">
        <v>2330406</v>
      </c>
      <c r="B1783" s="427"/>
      <c r="C1783" s="427"/>
      <c r="D1783" s="427" t="s">
        <v>194</v>
      </c>
      <c r="E1783" s="429" t="s">
        <v>1720</v>
      </c>
      <c r="F1783" s="467">
        <f t="shared" si="171"/>
        <v>0</v>
      </c>
      <c r="G1783" s="430">
        <f t="shared" si="172"/>
        <v>0</v>
      </c>
      <c r="H1783" s="467">
        <v>0</v>
      </c>
      <c r="I1783" s="467"/>
      <c r="J1783" s="467">
        <v>0</v>
      </c>
      <c r="K1783" s="467">
        <v>0</v>
      </c>
      <c r="L1783" s="467"/>
      <c r="M1783" s="445">
        <f t="shared" si="169"/>
        <v>0</v>
      </c>
      <c r="N1783" s="468"/>
      <c r="O1783" s="468"/>
      <c r="P1783" s="469"/>
      <c r="Q1783" s="463"/>
      <c r="R1783" s="453">
        <f t="shared" si="170"/>
        <v>0</v>
      </c>
    </row>
    <row r="1784" ht="30" hidden="1" customHeight="1" spans="1:18">
      <c r="A1784" s="426">
        <v>2330407</v>
      </c>
      <c r="B1784" s="427"/>
      <c r="C1784" s="427"/>
      <c r="D1784" s="427" t="s">
        <v>196</v>
      </c>
      <c r="E1784" s="429" t="s">
        <v>1721</v>
      </c>
      <c r="F1784" s="467">
        <f t="shared" si="171"/>
        <v>0</v>
      </c>
      <c r="G1784" s="430">
        <f t="shared" si="172"/>
        <v>0</v>
      </c>
      <c r="H1784" s="467">
        <v>0</v>
      </c>
      <c r="I1784" s="467"/>
      <c r="J1784" s="467">
        <v>0</v>
      </c>
      <c r="K1784" s="467">
        <v>0</v>
      </c>
      <c r="L1784" s="467"/>
      <c r="M1784" s="445">
        <f t="shared" si="169"/>
        <v>0</v>
      </c>
      <c r="N1784" s="468"/>
      <c r="O1784" s="468"/>
      <c r="P1784" s="469"/>
      <c r="Q1784" s="463"/>
      <c r="R1784" s="453">
        <f t="shared" si="170"/>
        <v>0</v>
      </c>
    </row>
    <row r="1785" ht="30" hidden="1" customHeight="1" spans="1:18">
      <c r="A1785" s="426">
        <v>2330408</v>
      </c>
      <c r="B1785" s="427"/>
      <c r="C1785" s="427"/>
      <c r="D1785" s="427" t="s">
        <v>198</v>
      </c>
      <c r="E1785" s="429" t="s">
        <v>1722</v>
      </c>
      <c r="F1785" s="467">
        <f t="shared" si="171"/>
        <v>0</v>
      </c>
      <c r="G1785" s="430">
        <f t="shared" si="172"/>
        <v>0</v>
      </c>
      <c r="H1785" s="467">
        <v>0</v>
      </c>
      <c r="I1785" s="467"/>
      <c r="J1785" s="467">
        <v>0</v>
      </c>
      <c r="K1785" s="467">
        <v>0</v>
      </c>
      <c r="L1785" s="467"/>
      <c r="M1785" s="445">
        <f t="shared" si="169"/>
        <v>0</v>
      </c>
      <c r="N1785" s="468"/>
      <c r="O1785" s="468"/>
      <c r="P1785" s="469"/>
      <c r="Q1785" s="463"/>
      <c r="R1785" s="453">
        <f t="shared" si="170"/>
        <v>0</v>
      </c>
    </row>
    <row r="1786" ht="30" hidden="1" customHeight="1" spans="1:18">
      <c r="A1786" s="426">
        <v>2330409</v>
      </c>
      <c r="B1786" s="427"/>
      <c r="C1786" s="427"/>
      <c r="D1786" s="427" t="s">
        <v>200</v>
      </c>
      <c r="E1786" s="429" t="s">
        <v>1723</v>
      </c>
      <c r="F1786" s="467">
        <f t="shared" si="171"/>
        <v>0</v>
      </c>
      <c r="G1786" s="430">
        <f t="shared" si="172"/>
        <v>0</v>
      </c>
      <c r="H1786" s="467">
        <v>0</v>
      </c>
      <c r="I1786" s="467"/>
      <c r="J1786" s="467">
        <v>0</v>
      </c>
      <c r="K1786" s="467">
        <v>0</v>
      </c>
      <c r="L1786" s="467"/>
      <c r="M1786" s="445">
        <f t="shared" si="169"/>
        <v>0</v>
      </c>
      <c r="N1786" s="468"/>
      <c r="O1786" s="468"/>
      <c r="P1786" s="469"/>
      <c r="Q1786" s="463"/>
      <c r="R1786" s="453">
        <f t="shared" si="170"/>
        <v>0</v>
      </c>
    </row>
    <row r="1787" ht="30" hidden="1" customHeight="1" spans="1:18">
      <c r="A1787" s="426">
        <v>2330410</v>
      </c>
      <c r="B1787" s="427"/>
      <c r="C1787" s="427"/>
      <c r="D1787" s="427" t="s">
        <v>260</v>
      </c>
      <c r="E1787" s="429" t="s">
        <v>1724</v>
      </c>
      <c r="F1787" s="467">
        <f t="shared" si="171"/>
        <v>0</v>
      </c>
      <c r="G1787" s="430">
        <f t="shared" si="172"/>
        <v>0</v>
      </c>
      <c r="H1787" s="467">
        <v>0</v>
      </c>
      <c r="I1787" s="467"/>
      <c r="J1787" s="467">
        <v>0</v>
      </c>
      <c r="K1787" s="467">
        <v>0</v>
      </c>
      <c r="L1787" s="467"/>
      <c r="M1787" s="445">
        <f t="shared" si="169"/>
        <v>0</v>
      </c>
      <c r="N1787" s="468"/>
      <c r="O1787" s="468"/>
      <c r="P1787" s="469"/>
      <c r="Q1787" s="463"/>
      <c r="R1787" s="453">
        <f t="shared" si="170"/>
        <v>0</v>
      </c>
    </row>
    <row r="1788" ht="30" hidden="1" customHeight="1" spans="1:18">
      <c r="A1788" s="426">
        <v>2330411</v>
      </c>
      <c r="B1788" s="427"/>
      <c r="C1788" s="427"/>
      <c r="D1788" s="427" t="s">
        <v>269</v>
      </c>
      <c r="E1788" s="429" t="s">
        <v>1725</v>
      </c>
      <c r="F1788" s="467">
        <f t="shared" si="171"/>
        <v>0</v>
      </c>
      <c r="G1788" s="430">
        <f t="shared" si="172"/>
        <v>0</v>
      </c>
      <c r="H1788" s="467">
        <v>0</v>
      </c>
      <c r="I1788" s="467"/>
      <c r="J1788" s="467">
        <v>0</v>
      </c>
      <c r="K1788" s="467">
        <v>0</v>
      </c>
      <c r="L1788" s="467"/>
      <c r="M1788" s="445">
        <f t="shared" si="169"/>
        <v>0</v>
      </c>
      <c r="N1788" s="468"/>
      <c r="O1788" s="468"/>
      <c r="P1788" s="469"/>
      <c r="Q1788" s="463"/>
      <c r="R1788" s="453">
        <f t="shared" si="170"/>
        <v>0</v>
      </c>
    </row>
    <row r="1789" ht="30" hidden="1" customHeight="1" spans="1:18">
      <c r="A1789" s="426">
        <v>2330412</v>
      </c>
      <c r="B1789" s="427"/>
      <c r="C1789" s="427"/>
      <c r="D1789" s="427" t="s">
        <v>271</v>
      </c>
      <c r="E1789" s="429" t="s">
        <v>1726</v>
      </c>
      <c r="F1789" s="467">
        <f t="shared" si="171"/>
        <v>0</v>
      </c>
      <c r="G1789" s="430">
        <f t="shared" si="172"/>
        <v>0</v>
      </c>
      <c r="H1789" s="467">
        <v>0</v>
      </c>
      <c r="I1789" s="467"/>
      <c r="J1789" s="467">
        <v>0</v>
      </c>
      <c r="K1789" s="467">
        <v>0</v>
      </c>
      <c r="L1789" s="467"/>
      <c r="M1789" s="445">
        <f t="shared" si="169"/>
        <v>0</v>
      </c>
      <c r="N1789" s="468"/>
      <c r="O1789" s="468"/>
      <c r="P1789" s="469"/>
      <c r="Q1789" s="463"/>
      <c r="R1789" s="453">
        <f t="shared" si="170"/>
        <v>0</v>
      </c>
    </row>
    <row r="1790" ht="30" hidden="1" customHeight="1" spans="1:18">
      <c r="A1790" s="426">
        <v>2330413</v>
      </c>
      <c r="B1790" s="427"/>
      <c r="C1790" s="427"/>
      <c r="D1790" s="427" t="s">
        <v>279</v>
      </c>
      <c r="E1790" s="429" t="s">
        <v>1727</v>
      </c>
      <c r="F1790" s="467">
        <f t="shared" si="171"/>
        <v>0</v>
      </c>
      <c r="G1790" s="430">
        <f t="shared" si="172"/>
        <v>0</v>
      </c>
      <c r="H1790" s="467">
        <v>0</v>
      </c>
      <c r="I1790" s="467"/>
      <c r="J1790" s="467">
        <v>0</v>
      </c>
      <c r="K1790" s="467">
        <v>0</v>
      </c>
      <c r="L1790" s="467"/>
      <c r="M1790" s="445">
        <f t="shared" si="169"/>
        <v>0</v>
      </c>
      <c r="N1790" s="468"/>
      <c r="O1790" s="468"/>
      <c r="P1790" s="469"/>
      <c r="Q1790" s="463"/>
      <c r="R1790" s="453">
        <f t="shared" si="170"/>
        <v>0</v>
      </c>
    </row>
    <row r="1791" ht="30" hidden="1" customHeight="1" spans="1:18">
      <c r="A1791" s="426">
        <v>2330414</v>
      </c>
      <c r="B1791" s="427"/>
      <c r="C1791" s="427"/>
      <c r="D1791" s="427" t="s">
        <v>287</v>
      </c>
      <c r="E1791" s="429" t="s">
        <v>1728</v>
      </c>
      <c r="F1791" s="467">
        <f t="shared" si="171"/>
        <v>0</v>
      </c>
      <c r="G1791" s="430">
        <f t="shared" si="172"/>
        <v>0</v>
      </c>
      <c r="H1791" s="467">
        <v>0</v>
      </c>
      <c r="I1791" s="467"/>
      <c r="J1791" s="467">
        <v>0</v>
      </c>
      <c r="K1791" s="467">
        <v>0</v>
      </c>
      <c r="L1791" s="467"/>
      <c r="M1791" s="445">
        <f t="shared" si="169"/>
        <v>0</v>
      </c>
      <c r="N1791" s="468"/>
      <c r="O1791" s="468"/>
      <c r="P1791" s="469"/>
      <c r="Q1791" s="463"/>
      <c r="R1791" s="453">
        <f t="shared" si="170"/>
        <v>0</v>
      </c>
    </row>
    <row r="1792" ht="30" hidden="1" customHeight="1" spans="1:18">
      <c r="A1792" s="426">
        <v>2330415</v>
      </c>
      <c r="B1792" s="427"/>
      <c r="C1792" s="427"/>
      <c r="D1792" s="427" t="s">
        <v>296</v>
      </c>
      <c r="E1792" s="429" t="s">
        <v>1729</v>
      </c>
      <c r="F1792" s="467">
        <f t="shared" si="171"/>
        <v>0</v>
      </c>
      <c r="G1792" s="430">
        <f t="shared" si="172"/>
        <v>0</v>
      </c>
      <c r="H1792" s="467">
        <v>0</v>
      </c>
      <c r="I1792" s="467"/>
      <c r="J1792" s="467">
        <v>0</v>
      </c>
      <c r="K1792" s="467">
        <v>0</v>
      </c>
      <c r="L1792" s="467"/>
      <c r="M1792" s="445">
        <f t="shared" si="169"/>
        <v>0</v>
      </c>
      <c r="N1792" s="468"/>
      <c r="O1792" s="468"/>
      <c r="P1792" s="469"/>
      <c r="Q1792" s="463"/>
      <c r="R1792" s="453">
        <f t="shared" si="170"/>
        <v>0</v>
      </c>
    </row>
    <row r="1793" ht="30" hidden="1" customHeight="1" spans="1:18">
      <c r="A1793" s="426">
        <v>2330416</v>
      </c>
      <c r="B1793" s="427"/>
      <c r="C1793" s="427"/>
      <c r="D1793" s="427" t="s">
        <v>435</v>
      </c>
      <c r="E1793" s="429" t="s">
        <v>1730</v>
      </c>
      <c r="F1793" s="467">
        <f t="shared" si="171"/>
        <v>0</v>
      </c>
      <c r="G1793" s="430">
        <f t="shared" si="172"/>
        <v>0</v>
      </c>
      <c r="H1793" s="467">
        <v>0</v>
      </c>
      <c r="I1793" s="467"/>
      <c r="J1793" s="467">
        <v>0</v>
      </c>
      <c r="K1793" s="467">
        <v>0</v>
      </c>
      <c r="L1793" s="467"/>
      <c r="M1793" s="445">
        <f t="shared" si="169"/>
        <v>0</v>
      </c>
      <c r="N1793" s="468"/>
      <c r="O1793" s="468"/>
      <c r="P1793" s="469"/>
      <c r="Q1793" s="463"/>
      <c r="R1793" s="453">
        <f t="shared" si="170"/>
        <v>0</v>
      </c>
    </row>
    <row r="1794" ht="30" hidden="1" customHeight="1" spans="1:18">
      <c r="A1794" s="426">
        <v>2330417</v>
      </c>
      <c r="B1794" s="427"/>
      <c r="C1794" s="427"/>
      <c r="D1794" s="427" t="s">
        <v>302</v>
      </c>
      <c r="E1794" s="429" t="s">
        <v>1731</v>
      </c>
      <c r="F1794" s="467">
        <f t="shared" si="171"/>
        <v>0</v>
      </c>
      <c r="G1794" s="430">
        <f t="shared" si="172"/>
        <v>0</v>
      </c>
      <c r="H1794" s="467">
        <v>0</v>
      </c>
      <c r="I1794" s="467"/>
      <c r="J1794" s="467">
        <v>0</v>
      </c>
      <c r="K1794" s="467">
        <v>0</v>
      </c>
      <c r="L1794" s="467"/>
      <c r="M1794" s="445">
        <f t="shared" si="169"/>
        <v>0</v>
      </c>
      <c r="N1794" s="468"/>
      <c r="O1794" s="468"/>
      <c r="P1794" s="469"/>
      <c r="Q1794" s="463"/>
      <c r="R1794" s="453">
        <f t="shared" si="170"/>
        <v>0</v>
      </c>
    </row>
    <row r="1795" ht="30" hidden="1" customHeight="1" spans="1:18">
      <c r="A1795" s="426">
        <v>2330418</v>
      </c>
      <c r="B1795" s="427"/>
      <c r="C1795" s="427"/>
      <c r="D1795" s="427" t="s">
        <v>438</v>
      </c>
      <c r="E1795" s="429" t="s">
        <v>1732</v>
      </c>
      <c r="F1795" s="467">
        <f t="shared" si="171"/>
        <v>0</v>
      </c>
      <c r="G1795" s="430">
        <f t="shared" si="172"/>
        <v>0</v>
      </c>
      <c r="H1795" s="467">
        <v>0</v>
      </c>
      <c r="I1795" s="467"/>
      <c r="J1795" s="467">
        <v>0</v>
      </c>
      <c r="K1795" s="467">
        <v>0</v>
      </c>
      <c r="L1795" s="467"/>
      <c r="M1795" s="445">
        <f t="shared" si="169"/>
        <v>0</v>
      </c>
      <c r="N1795" s="468"/>
      <c r="O1795" s="468"/>
      <c r="P1795" s="469"/>
      <c r="Q1795" s="463"/>
      <c r="R1795" s="453">
        <f t="shared" si="170"/>
        <v>0</v>
      </c>
    </row>
    <row r="1796" ht="30" hidden="1" customHeight="1" spans="1:18">
      <c r="A1796" s="426">
        <v>2330419</v>
      </c>
      <c r="B1796" s="427"/>
      <c r="C1796" s="427"/>
      <c r="D1796" s="427" t="s">
        <v>440</v>
      </c>
      <c r="E1796" s="429" t="s">
        <v>1733</v>
      </c>
      <c r="F1796" s="467">
        <f t="shared" si="171"/>
        <v>0</v>
      </c>
      <c r="G1796" s="430">
        <f t="shared" si="172"/>
        <v>0</v>
      </c>
      <c r="H1796" s="467">
        <v>0</v>
      </c>
      <c r="I1796" s="467"/>
      <c r="J1796" s="467">
        <v>0</v>
      </c>
      <c r="K1796" s="467">
        <v>0</v>
      </c>
      <c r="L1796" s="467"/>
      <c r="M1796" s="445">
        <f t="shared" si="169"/>
        <v>0</v>
      </c>
      <c r="N1796" s="468"/>
      <c r="O1796" s="468"/>
      <c r="P1796" s="469"/>
      <c r="Q1796" s="463"/>
      <c r="R1796" s="453">
        <f t="shared" si="170"/>
        <v>0</v>
      </c>
    </row>
    <row r="1797" ht="30" hidden="1" customHeight="1" spans="1:18">
      <c r="A1797" s="426">
        <v>2330420</v>
      </c>
      <c r="B1797" s="427"/>
      <c r="C1797" s="427"/>
      <c r="D1797" s="427" t="s">
        <v>739</v>
      </c>
      <c r="E1797" s="429" t="s">
        <v>1734</v>
      </c>
      <c r="F1797" s="467">
        <f t="shared" si="171"/>
        <v>0</v>
      </c>
      <c r="G1797" s="430">
        <f t="shared" si="172"/>
        <v>0</v>
      </c>
      <c r="H1797" s="467">
        <v>0</v>
      </c>
      <c r="I1797" s="467"/>
      <c r="J1797" s="467">
        <v>0</v>
      </c>
      <c r="K1797" s="467">
        <v>0</v>
      </c>
      <c r="L1797" s="467"/>
      <c r="M1797" s="445">
        <f t="shared" si="169"/>
        <v>0</v>
      </c>
      <c r="N1797" s="468"/>
      <c r="O1797" s="468"/>
      <c r="P1797" s="469"/>
      <c r="Q1797" s="463"/>
      <c r="R1797" s="453">
        <f t="shared" si="170"/>
        <v>0</v>
      </c>
    </row>
    <row r="1798" ht="26.25" hidden="1" customHeight="1" spans="2:2">
      <c r="B1798" s="470" t="s">
        <v>1735</v>
      </c>
    </row>
  </sheetData>
  <autoFilter ref="B7:R1798">
    <filterColumn colId="16">
      <customFilters>
        <customFilter operator="notEqual" val=""/>
      </customFilters>
    </filterColumn>
  </autoFilter>
  <mergeCells count="16">
    <mergeCell ref="B1:Q1"/>
    <mergeCell ref="F3:K3"/>
    <mergeCell ref="L3:M3"/>
    <mergeCell ref="N3:P3"/>
    <mergeCell ref="G4:J4"/>
    <mergeCell ref="B6:D6"/>
    <mergeCell ref="E3:E5"/>
    <mergeCell ref="F4:F5"/>
    <mergeCell ref="K4:K5"/>
    <mergeCell ref="L4:L5"/>
    <mergeCell ref="M4:M5"/>
    <mergeCell ref="N4:N5"/>
    <mergeCell ref="O4:O5"/>
    <mergeCell ref="P4:P5"/>
    <mergeCell ref="Q3:Q5"/>
    <mergeCell ref="B3:D4"/>
  </mergeCells>
  <printOptions horizontalCentered="1"/>
  <pageMargins left="0.786805555555556" right="0.786805555555556" top="0.786805555555556" bottom="0.786805555555556" header="0.590277777777778" footer="0.590277777777778"/>
  <pageSetup paperSize="9" scale="60" firstPageNumber="7" orientation="landscape" useFirstPageNumber="1"/>
  <headerFooter alignWithMargins="0">
    <oddHeader>&amp;L附表4</oddHead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C00000"/>
  </sheetPr>
  <dimension ref="A1:J35"/>
  <sheetViews>
    <sheetView showZeros="0" workbookViewId="0">
      <pane xSplit="2" ySplit="7" topLeftCell="C26" activePane="bottomRight" state="frozen"/>
      <selection/>
      <selection pane="topRight"/>
      <selection pane="bottomLeft"/>
      <selection pane="bottomRight" activeCell="D10" sqref="D10"/>
    </sheetView>
  </sheetViews>
  <sheetFormatPr defaultColWidth="9" defaultRowHeight="14.25"/>
  <cols>
    <col min="1" max="1" width="33.5" style="300" customWidth="1"/>
    <col min="2" max="4" width="10.25" style="300" customWidth="1"/>
    <col min="5" max="5" width="10.25" style="229" customWidth="1"/>
    <col min="6" max="7" width="10.25" style="300" customWidth="1"/>
    <col min="8" max="8" width="11.625" style="300" customWidth="1"/>
    <col min="9" max="9" width="10.25" style="300" customWidth="1"/>
    <col min="10" max="10" width="40.75" style="300" customWidth="1"/>
    <col min="11" max="16384" width="9" style="300"/>
  </cols>
  <sheetData>
    <row r="1" ht="31.5" customHeight="1" spans="1:10">
      <c r="A1" s="231" t="s">
        <v>1736</v>
      </c>
      <c r="B1" s="231"/>
      <c r="C1" s="231"/>
      <c r="D1" s="231"/>
      <c r="E1" s="231"/>
      <c r="F1" s="231"/>
      <c r="G1" s="231"/>
      <c r="H1" s="231"/>
      <c r="I1" s="231"/>
      <c r="J1" s="231"/>
    </row>
    <row r="2" ht="20.1" customHeight="1" spans="1:10">
      <c r="A2" s="301" t="s">
        <v>17</v>
      </c>
      <c r="B2" s="301"/>
      <c r="C2" s="301"/>
      <c r="D2" s="301"/>
      <c r="E2" s="358"/>
      <c r="F2" s="358"/>
      <c r="G2" s="358"/>
      <c r="H2" s="376"/>
      <c r="I2" s="376"/>
      <c r="J2" s="342" t="s">
        <v>18</v>
      </c>
    </row>
    <row r="3" ht="30.75" customHeight="1" spans="1:10">
      <c r="A3" s="303" t="s">
        <v>1737</v>
      </c>
      <c r="B3" s="235" t="s">
        <v>1738</v>
      </c>
      <c r="C3" s="235"/>
      <c r="D3" s="235"/>
      <c r="E3" s="377" t="s">
        <v>1739</v>
      </c>
      <c r="F3" s="378"/>
      <c r="G3" s="379" t="s">
        <v>1740</v>
      </c>
      <c r="H3" s="379"/>
      <c r="I3" s="379"/>
      <c r="J3" s="343" t="s">
        <v>23</v>
      </c>
    </row>
    <row r="4" ht="20.25" customHeight="1" spans="1:10">
      <c r="A4" s="303"/>
      <c r="B4" s="306" t="s">
        <v>24</v>
      </c>
      <c r="C4" s="307" t="s">
        <v>1741</v>
      </c>
      <c r="D4" s="307" t="s">
        <v>1742</v>
      </c>
      <c r="E4" s="380" t="s">
        <v>1743</v>
      </c>
      <c r="F4" s="380" t="s">
        <v>1744</v>
      </c>
      <c r="G4" s="381" t="s">
        <v>1745</v>
      </c>
      <c r="H4" s="310" t="s">
        <v>1746</v>
      </c>
      <c r="I4" s="310" t="s">
        <v>1747</v>
      </c>
      <c r="J4" s="344"/>
    </row>
    <row r="5" s="299" customFormat="1" ht="33.75" customHeight="1" spans="1:10">
      <c r="A5" s="303"/>
      <c r="B5" s="311"/>
      <c r="C5" s="312"/>
      <c r="D5" s="312"/>
      <c r="E5" s="382"/>
      <c r="F5" s="382"/>
      <c r="G5" s="383"/>
      <c r="H5" s="315"/>
      <c r="I5" s="315"/>
      <c r="J5" s="345"/>
    </row>
    <row r="6" ht="20.1" customHeight="1" spans="1:10">
      <c r="A6" s="240" t="s">
        <v>1748</v>
      </c>
      <c r="B6" s="240" t="s">
        <v>33</v>
      </c>
      <c r="C6" s="384">
        <v>2</v>
      </c>
      <c r="D6" s="240">
        <v>3</v>
      </c>
      <c r="E6" s="362">
        <v>4</v>
      </c>
      <c r="F6" s="362" t="s">
        <v>34</v>
      </c>
      <c r="G6" s="362">
        <v>6</v>
      </c>
      <c r="H6" s="362" t="s">
        <v>35</v>
      </c>
      <c r="I6" s="362" t="s">
        <v>36</v>
      </c>
      <c r="J6" s="241">
        <v>9</v>
      </c>
    </row>
    <row r="7" ht="30" customHeight="1" spans="1:10">
      <c r="A7" s="316" t="s">
        <v>1749</v>
      </c>
      <c r="B7" s="317">
        <f t="shared" ref="B7:B28" si="0">SUM(C7:D7)</f>
        <v>6307811</v>
      </c>
      <c r="C7" s="385">
        <f t="shared" ref="C7:G7" si="1">SUM(C9:C23)</f>
        <v>6307811</v>
      </c>
      <c r="D7" s="318">
        <f t="shared" si="1"/>
        <v>0</v>
      </c>
      <c r="E7" s="385">
        <f>SUM(E8:E23)</f>
        <v>5215171</v>
      </c>
      <c r="F7" s="386">
        <f t="shared" ref="F7:F30" si="2">IF(B7=0,0,E7/B7)</f>
        <v>0.826779844862188</v>
      </c>
      <c r="G7" s="385">
        <f t="shared" si="1"/>
        <v>4559046</v>
      </c>
      <c r="H7" s="386">
        <f t="shared" ref="H7:H30" si="3">IF(G7=0,0,E7/G7)</f>
        <v>1.14391717039047</v>
      </c>
      <c r="I7" s="334">
        <f t="shared" ref="I7:I30" si="4">E7-G7</f>
        <v>656125</v>
      </c>
      <c r="J7" s="347"/>
    </row>
    <row r="8" ht="30" customHeight="1" spans="1:10">
      <c r="A8" s="321" t="s">
        <v>1750</v>
      </c>
      <c r="B8" s="317"/>
      <c r="C8" s="387"/>
      <c r="D8" s="318"/>
      <c r="E8" s="388">
        <v>1089</v>
      </c>
      <c r="F8" s="386"/>
      <c r="G8" s="388">
        <v>0</v>
      </c>
      <c r="H8" s="386"/>
      <c r="I8" s="325">
        <f t="shared" si="4"/>
        <v>1089</v>
      </c>
      <c r="J8" s="347"/>
    </row>
    <row r="9" ht="30" customHeight="1" spans="1:10">
      <c r="A9" s="321" t="s">
        <v>1751</v>
      </c>
      <c r="B9" s="322">
        <f t="shared" si="0"/>
        <v>2430</v>
      </c>
      <c r="C9" s="388">
        <v>2430</v>
      </c>
      <c r="D9" s="323"/>
      <c r="E9" s="323">
        <v>1969</v>
      </c>
      <c r="F9" s="389">
        <f t="shared" si="2"/>
        <v>0.810288065843621</v>
      </c>
      <c r="G9" s="325">
        <v>2171</v>
      </c>
      <c r="H9" s="389">
        <f t="shared" si="3"/>
        <v>0.906955320128973</v>
      </c>
      <c r="I9" s="325">
        <f t="shared" si="4"/>
        <v>-202</v>
      </c>
      <c r="J9" s="349"/>
    </row>
    <row r="10" ht="40.5" spans="1:10">
      <c r="A10" s="321" t="s">
        <v>1752</v>
      </c>
      <c r="B10" s="322">
        <f t="shared" si="0"/>
        <v>5534147</v>
      </c>
      <c r="C10" s="323">
        <v>5534147</v>
      </c>
      <c r="D10" s="323"/>
      <c r="E10" s="323">
        <v>4711921</v>
      </c>
      <c r="F10" s="389">
        <f t="shared" si="2"/>
        <v>0.851426787181475</v>
      </c>
      <c r="G10" s="325">
        <v>4088797</v>
      </c>
      <c r="H10" s="389">
        <f t="shared" si="3"/>
        <v>1.15239788133282</v>
      </c>
      <c r="I10" s="325">
        <f t="shared" si="4"/>
        <v>623124</v>
      </c>
      <c r="J10" s="353" t="s">
        <v>1753</v>
      </c>
    </row>
    <row r="11" ht="30" customHeight="1" spans="1:10">
      <c r="A11" s="321" t="s">
        <v>1754</v>
      </c>
      <c r="B11" s="322">
        <f t="shared" si="0"/>
        <v>35922</v>
      </c>
      <c r="C11" s="323">
        <v>35922</v>
      </c>
      <c r="D11" s="323"/>
      <c r="E11" s="323">
        <v>27503</v>
      </c>
      <c r="F11" s="389">
        <f t="shared" si="2"/>
        <v>0.765631089582985</v>
      </c>
      <c r="G11" s="325">
        <v>23558</v>
      </c>
      <c r="H11" s="389">
        <f t="shared" si="3"/>
        <v>1.16745903726972</v>
      </c>
      <c r="I11" s="325">
        <f t="shared" si="4"/>
        <v>3945</v>
      </c>
      <c r="J11" s="353"/>
    </row>
    <row r="12" ht="40.5" spans="1:10">
      <c r="A12" s="321" t="s">
        <v>1755</v>
      </c>
      <c r="B12" s="322">
        <f t="shared" si="0"/>
        <v>177079</v>
      </c>
      <c r="C12" s="323">
        <v>177079</v>
      </c>
      <c r="D12" s="323"/>
      <c r="E12" s="323">
        <v>71809</v>
      </c>
      <c r="F12" s="389">
        <f t="shared" si="2"/>
        <v>0.405519570361251</v>
      </c>
      <c r="G12" s="325">
        <v>44617</v>
      </c>
      <c r="H12" s="389">
        <f t="shared" si="3"/>
        <v>1.60945379563843</v>
      </c>
      <c r="I12" s="325">
        <f t="shared" si="4"/>
        <v>27192</v>
      </c>
      <c r="J12" s="353" t="s">
        <v>1756</v>
      </c>
    </row>
    <row r="13" ht="30" customHeight="1" spans="1:10">
      <c r="A13" s="321" t="s">
        <v>1757</v>
      </c>
      <c r="B13" s="322">
        <f t="shared" si="0"/>
        <v>73422</v>
      </c>
      <c r="C13" s="323">
        <v>73422</v>
      </c>
      <c r="D13" s="323"/>
      <c r="E13" s="323">
        <v>41274</v>
      </c>
      <c r="F13" s="389">
        <f t="shared" si="2"/>
        <v>0.562147585192449</v>
      </c>
      <c r="G13" s="325">
        <v>42327</v>
      </c>
      <c r="H13" s="389">
        <f t="shared" si="3"/>
        <v>0.975122262385711</v>
      </c>
      <c r="I13" s="325">
        <f t="shared" si="4"/>
        <v>-1053</v>
      </c>
      <c r="J13" s="353"/>
    </row>
    <row r="14" ht="30" customHeight="1" spans="1:10">
      <c r="A14" s="321" t="s">
        <v>1758</v>
      </c>
      <c r="B14" s="322">
        <f t="shared" si="0"/>
        <v>185570</v>
      </c>
      <c r="C14" s="323">
        <v>185570</v>
      </c>
      <c r="D14" s="323"/>
      <c r="E14" s="323">
        <v>108323</v>
      </c>
      <c r="F14" s="389">
        <f t="shared" si="2"/>
        <v>0.583731206552783</v>
      </c>
      <c r="G14" s="325">
        <v>99516</v>
      </c>
      <c r="H14" s="389">
        <f t="shared" si="3"/>
        <v>1.08849833192652</v>
      </c>
      <c r="I14" s="325">
        <f t="shared" si="4"/>
        <v>8807</v>
      </c>
      <c r="J14" s="353" t="s">
        <v>1759</v>
      </c>
    </row>
    <row r="15" ht="30" customHeight="1" spans="1:10">
      <c r="A15" s="321" t="s">
        <v>1760</v>
      </c>
      <c r="B15" s="322">
        <f t="shared" si="0"/>
        <v>57698</v>
      </c>
      <c r="C15" s="323">
        <v>57698</v>
      </c>
      <c r="D15" s="323"/>
      <c r="E15" s="323">
        <v>55311</v>
      </c>
      <c r="F15" s="389">
        <f t="shared" si="2"/>
        <v>0.958629415231031</v>
      </c>
      <c r="G15" s="325">
        <v>47795</v>
      </c>
      <c r="H15" s="389">
        <f t="shared" si="3"/>
        <v>1.15725494298567</v>
      </c>
      <c r="I15" s="325">
        <f t="shared" si="4"/>
        <v>7516</v>
      </c>
      <c r="J15" s="353"/>
    </row>
    <row r="16" ht="30" customHeight="1" spans="1:10">
      <c r="A16" s="321" t="s">
        <v>1761</v>
      </c>
      <c r="B16" s="322">
        <f t="shared" ref="B16:B17" si="5">SUM(C16:D16)</f>
        <v>0</v>
      </c>
      <c r="C16" s="323"/>
      <c r="D16" s="323"/>
      <c r="E16" s="323">
        <v>34446</v>
      </c>
      <c r="F16" s="389">
        <f t="shared" si="2"/>
        <v>0</v>
      </c>
      <c r="G16" s="325">
        <v>25619</v>
      </c>
      <c r="H16" s="389">
        <f t="shared" si="3"/>
        <v>1.34454896756314</v>
      </c>
      <c r="I16" s="325">
        <f t="shared" si="4"/>
        <v>8827</v>
      </c>
      <c r="J16" s="394" t="s">
        <v>1762</v>
      </c>
    </row>
    <row r="17" ht="30" customHeight="1" spans="1:10">
      <c r="A17" s="321" t="s">
        <v>1763</v>
      </c>
      <c r="B17" s="322">
        <f t="shared" si="5"/>
        <v>650</v>
      </c>
      <c r="C17" s="323">
        <v>650</v>
      </c>
      <c r="D17" s="323"/>
      <c r="E17" s="323">
        <v>220</v>
      </c>
      <c r="F17" s="389">
        <f t="shared" si="2"/>
        <v>0.338461538461538</v>
      </c>
      <c r="G17" s="325">
        <v>262</v>
      </c>
      <c r="H17" s="389">
        <f t="shared" si="3"/>
        <v>0.83969465648855</v>
      </c>
      <c r="I17" s="325">
        <f t="shared" si="4"/>
        <v>-42</v>
      </c>
      <c r="J17" s="353"/>
    </row>
    <row r="18" s="228" customFormat="1" ht="40.5" spans="1:10">
      <c r="A18" s="328" t="s">
        <v>1764</v>
      </c>
      <c r="B18" s="322">
        <f t="shared" si="0"/>
        <v>20620</v>
      </c>
      <c r="C18" s="323">
        <v>20620</v>
      </c>
      <c r="D18" s="327"/>
      <c r="E18" s="323">
        <v>46566</v>
      </c>
      <c r="F18" s="389">
        <f t="shared" si="2"/>
        <v>2.25829291949564</v>
      </c>
      <c r="G18" s="325">
        <v>12122</v>
      </c>
      <c r="H18" s="389">
        <f t="shared" si="3"/>
        <v>3.84144530605511</v>
      </c>
      <c r="I18" s="325">
        <f t="shared" si="4"/>
        <v>34444</v>
      </c>
      <c r="J18" s="353" t="s">
        <v>1765</v>
      </c>
    </row>
    <row r="19" ht="30" customHeight="1" spans="1:10">
      <c r="A19" s="321" t="s">
        <v>1766</v>
      </c>
      <c r="B19" s="322">
        <f t="shared" si="0"/>
        <v>25062</v>
      </c>
      <c r="C19" s="323">
        <v>25062</v>
      </c>
      <c r="D19" s="323"/>
      <c r="E19" s="323">
        <v>19115</v>
      </c>
      <c r="F19" s="389">
        <f t="shared" si="2"/>
        <v>0.762708482962254</v>
      </c>
      <c r="G19" s="325">
        <v>20750</v>
      </c>
      <c r="H19" s="389">
        <f t="shared" si="3"/>
        <v>0.921204819277108</v>
      </c>
      <c r="I19" s="325">
        <f t="shared" si="4"/>
        <v>-1635</v>
      </c>
      <c r="J19" s="353"/>
    </row>
    <row r="20" ht="54" spans="1:10">
      <c r="A20" s="321" t="s">
        <v>1767</v>
      </c>
      <c r="B20" s="322">
        <f t="shared" si="0"/>
        <v>1478</v>
      </c>
      <c r="C20" s="323">
        <v>1478</v>
      </c>
      <c r="D20" s="323"/>
      <c r="E20" s="323">
        <v>169</v>
      </c>
      <c r="F20" s="389">
        <f t="shared" si="2"/>
        <v>0.114343707713126</v>
      </c>
      <c r="G20" s="325">
        <v>1080</v>
      </c>
      <c r="H20" s="389">
        <f t="shared" si="3"/>
        <v>0.156481481481481</v>
      </c>
      <c r="I20" s="325">
        <f t="shared" si="4"/>
        <v>-911</v>
      </c>
      <c r="J20" s="353" t="s">
        <v>1768</v>
      </c>
    </row>
    <row r="21" ht="30" customHeight="1" spans="1:10">
      <c r="A21" s="321" t="s">
        <v>1769</v>
      </c>
      <c r="B21" s="322">
        <f t="shared" si="0"/>
        <v>5009</v>
      </c>
      <c r="C21" s="323">
        <v>5009</v>
      </c>
      <c r="D21" s="323"/>
      <c r="E21" s="323">
        <v>5853</v>
      </c>
      <c r="F21" s="389">
        <f t="shared" si="2"/>
        <v>1.16849670592933</v>
      </c>
      <c r="G21" s="323">
        <v>5828</v>
      </c>
      <c r="H21" s="389">
        <f t="shared" si="3"/>
        <v>1.00428963623885</v>
      </c>
      <c r="I21" s="325">
        <f t="shared" si="4"/>
        <v>25</v>
      </c>
      <c r="J21" s="353"/>
    </row>
    <row r="22" ht="30" customHeight="1" spans="1:10">
      <c r="A22" s="321" t="s">
        <v>1770</v>
      </c>
      <c r="B22" s="322">
        <f t="shared" si="0"/>
        <v>73525</v>
      </c>
      <c r="C22" s="323">
        <v>73525</v>
      </c>
      <c r="D22" s="323"/>
      <c r="E22" s="323">
        <v>71466</v>
      </c>
      <c r="F22" s="389">
        <f t="shared" si="2"/>
        <v>0.971995919755185</v>
      </c>
      <c r="G22" s="325">
        <v>60789</v>
      </c>
      <c r="H22" s="389">
        <f t="shared" si="3"/>
        <v>1.17564032966491</v>
      </c>
      <c r="I22" s="325">
        <f t="shared" si="4"/>
        <v>10677</v>
      </c>
      <c r="J22" s="353"/>
    </row>
    <row r="23" ht="30" customHeight="1" spans="1:10">
      <c r="A23" s="390" t="s">
        <v>1771</v>
      </c>
      <c r="B23" s="322">
        <f t="shared" si="0"/>
        <v>115199</v>
      </c>
      <c r="C23" s="323">
        <v>115199</v>
      </c>
      <c r="D23" s="323"/>
      <c r="E23" s="323">
        <v>18137</v>
      </c>
      <c r="F23" s="389">
        <f t="shared" si="2"/>
        <v>0.15744060278301</v>
      </c>
      <c r="G23" s="325">
        <v>83815</v>
      </c>
      <c r="H23" s="389">
        <f t="shared" si="3"/>
        <v>0.216393247032154</v>
      </c>
      <c r="I23" s="325">
        <f t="shared" si="4"/>
        <v>-65678</v>
      </c>
      <c r="J23" s="353" t="s">
        <v>1772</v>
      </c>
    </row>
    <row r="24" ht="30" customHeight="1" spans="1:10">
      <c r="A24" s="333" t="s">
        <v>1773</v>
      </c>
      <c r="B24" s="317">
        <f t="shared" si="0"/>
        <v>0</v>
      </c>
      <c r="C24" s="331">
        <f t="shared" ref="C24:G24" si="6">SUM(C25:C27)</f>
        <v>0</v>
      </c>
      <c r="D24" s="331">
        <f t="shared" si="6"/>
        <v>0</v>
      </c>
      <c r="E24" s="331">
        <f t="shared" si="6"/>
        <v>0</v>
      </c>
      <c r="F24" s="389">
        <f t="shared" si="2"/>
        <v>0</v>
      </c>
      <c r="G24" s="331">
        <f t="shared" si="6"/>
        <v>90639</v>
      </c>
      <c r="H24" s="389">
        <f t="shared" si="3"/>
        <v>0</v>
      </c>
      <c r="I24" s="334">
        <f t="shared" si="4"/>
        <v>-90639</v>
      </c>
      <c r="J24" s="353"/>
    </row>
    <row r="25" ht="30" customHeight="1" spans="1:10">
      <c r="A25" s="335" t="s">
        <v>1774</v>
      </c>
      <c r="B25" s="317">
        <f t="shared" si="0"/>
        <v>0</v>
      </c>
      <c r="C25" s="391"/>
      <c r="D25" s="391">
        <f t="shared" ref="D25:D27" si="7">C25*-1</f>
        <v>0</v>
      </c>
      <c r="E25" s="391"/>
      <c r="F25" s="389">
        <f t="shared" si="2"/>
        <v>0</v>
      </c>
      <c r="G25" s="325">
        <v>85066</v>
      </c>
      <c r="H25" s="389">
        <f t="shared" si="3"/>
        <v>0</v>
      </c>
      <c r="I25" s="325">
        <f t="shared" si="4"/>
        <v>-85066</v>
      </c>
      <c r="J25" s="353"/>
    </row>
    <row r="26" ht="30" customHeight="1" spans="1:10">
      <c r="A26" s="321" t="s">
        <v>1775</v>
      </c>
      <c r="B26" s="317">
        <f t="shared" si="0"/>
        <v>0</v>
      </c>
      <c r="C26" s="323"/>
      <c r="D26" s="323">
        <f t="shared" si="7"/>
        <v>0</v>
      </c>
      <c r="E26" s="323"/>
      <c r="F26" s="389">
        <f t="shared" si="2"/>
        <v>0</v>
      </c>
      <c r="G26" s="325">
        <v>5327</v>
      </c>
      <c r="H26" s="389">
        <f t="shared" si="3"/>
        <v>0</v>
      </c>
      <c r="I26" s="325">
        <f t="shared" si="4"/>
        <v>-5327</v>
      </c>
      <c r="J26" s="353"/>
    </row>
    <row r="27" ht="30" customHeight="1" spans="1:10">
      <c r="A27" s="321" t="s">
        <v>1776</v>
      </c>
      <c r="B27" s="317">
        <f t="shared" si="0"/>
        <v>0</v>
      </c>
      <c r="C27" s="323"/>
      <c r="D27" s="323">
        <f t="shared" si="7"/>
        <v>0</v>
      </c>
      <c r="E27" s="323"/>
      <c r="F27" s="389">
        <f t="shared" si="2"/>
        <v>0</v>
      </c>
      <c r="G27" s="325">
        <v>246</v>
      </c>
      <c r="H27" s="389">
        <f t="shared" si="3"/>
        <v>0</v>
      </c>
      <c r="I27" s="325">
        <f t="shared" si="4"/>
        <v>-246</v>
      </c>
      <c r="J27" s="353"/>
    </row>
    <row r="28" ht="30" customHeight="1" spans="1:10">
      <c r="A28" s="336" t="s">
        <v>1777</v>
      </c>
      <c r="B28" s="317">
        <f t="shared" si="0"/>
        <v>6307811</v>
      </c>
      <c r="C28" s="337">
        <f t="shared" ref="C28:G28" si="8">SUM(C7,C24)</f>
        <v>6307811</v>
      </c>
      <c r="D28" s="337">
        <f t="shared" si="8"/>
        <v>0</v>
      </c>
      <c r="E28" s="337">
        <f t="shared" si="8"/>
        <v>5215171</v>
      </c>
      <c r="F28" s="386">
        <f t="shared" si="2"/>
        <v>0.826779844862188</v>
      </c>
      <c r="G28" s="337">
        <f t="shared" si="8"/>
        <v>4649685</v>
      </c>
      <c r="H28" s="386">
        <f t="shared" si="3"/>
        <v>1.12161813112071</v>
      </c>
      <c r="I28" s="334">
        <f t="shared" si="4"/>
        <v>565486</v>
      </c>
      <c r="J28" s="353"/>
    </row>
    <row r="29" ht="30" customHeight="1" spans="1:10">
      <c r="A29" s="338" t="s">
        <v>1778</v>
      </c>
      <c r="B29" s="322">
        <f t="shared" ref="B29" si="9">SUM(C29:D29)</f>
        <v>70000</v>
      </c>
      <c r="C29" s="339"/>
      <c r="D29" s="339">
        <v>70000</v>
      </c>
      <c r="E29" s="339"/>
      <c r="F29" s="389">
        <f t="shared" si="2"/>
        <v>0</v>
      </c>
      <c r="G29" s="339"/>
      <c r="H29" s="389">
        <f t="shared" si="3"/>
        <v>0</v>
      </c>
      <c r="I29" s="325">
        <f t="shared" si="4"/>
        <v>0</v>
      </c>
      <c r="J29" s="395"/>
    </row>
    <row r="30" ht="30" customHeight="1" spans="1:10">
      <c r="A30" s="336" t="s">
        <v>1779</v>
      </c>
      <c r="B30" s="317">
        <f>SUM(B28:B29)</f>
        <v>6377811</v>
      </c>
      <c r="C30" s="334">
        <f t="shared" ref="C30:E30" si="10">SUM(C28:C29)</f>
        <v>6307811</v>
      </c>
      <c r="D30" s="334">
        <f t="shared" si="10"/>
        <v>70000</v>
      </c>
      <c r="E30" s="334">
        <f t="shared" si="10"/>
        <v>5215171</v>
      </c>
      <c r="F30" s="386">
        <f t="shared" si="2"/>
        <v>0.817705479199682</v>
      </c>
      <c r="G30" s="334">
        <f t="shared" ref="G30" si="11">SUM(G28:G29)</f>
        <v>4649685</v>
      </c>
      <c r="H30" s="386">
        <f t="shared" si="3"/>
        <v>1.12161813112071</v>
      </c>
      <c r="I30" s="334">
        <f t="shared" si="4"/>
        <v>565486</v>
      </c>
      <c r="J30" s="355"/>
    </row>
    <row r="31" ht="36" customHeight="1" spans="1:10">
      <c r="A31" s="392" t="s">
        <v>1780</v>
      </c>
      <c r="B31" s="393"/>
      <c r="C31" s="393"/>
      <c r="D31" s="393"/>
      <c r="E31" s="393"/>
      <c r="F31" s="393"/>
      <c r="G31" s="393"/>
      <c r="H31" s="393"/>
      <c r="I31" s="393"/>
      <c r="J31" s="393"/>
    </row>
    <row r="35" spans="8:8">
      <c r="H35" s="341"/>
    </row>
  </sheetData>
  <mergeCells count="15">
    <mergeCell ref="A1:J1"/>
    <mergeCell ref="B3:D3"/>
    <mergeCell ref="E3:F3"/>
    <mergeCell ref="G3:I3"/>
    <mergeCell ref="A31:J31"/>
    <mergeCell ref="A3:A5"/>
    <mergeCell ref="B4:B5"/>
    <mergeCell ref="C4:C5"/>
    <mergeCell ref="D4:D5"/>
    <mergeCell ref="E4:E5"/>
    <mergeCell ref="F4:F5"/>
    <mergeCell ref="G4:G5"/>
    <mergeCell ref="H4:H5"/>
    <mergeCell ref="I4:I5"/>
    <mergeCell ref="J3:J5"/>
  </mergeCells>
  <printOptions horizontalCentered="1"/>
  <pageMargins left="0.786805555555556" right="0.786805555555556" top="0.786805555555556" bottom="0.786805555555556" header="0.590277777777778" footer="0.590277777777778"/>
  <pageSetup paperSize="9" scale="75" orientation="landscape" verticalDpi="4"/>
  <headerFooter alignWithMargins="0">
    <oddHeader>&amp;L&amp;"宋体"&amp;12附表5</oddHead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C00000"/>
  </sheetPr>
  <dimension ref="A1:K37"/>
  <sheetViews>
    <sheetView showZeros="0" workbookViewId="0">
      <pane xSplit="2" ySplit="7" topLeftCell="C32" activePane="bottomRight" state="frozen"/>
      <selection/>
      <selection pane="topRight"/>
      <selection pane="bottomLeft"/>
      <selection pane="bottomRight" activeCell="D10" sqref="D10"/>
    </sheetView>
  </sheetViews>
  <sheetFormatPr defaultColWidth="9" defaultRowHeight="14.25"/>
  <cols>
    <col min="1" max="1" width="37.375" style="289" customWidth="1"/>
    <col min="2" max="4" width="11.625" style="229" customWidth="1"/>
    <col min="5" max="5" width="13" style="229" customWidth="1"/>
    <col min="6" max="6" width="11.5" style="229" customWidth="1"/>
    <col min="7" max="8" width="13" style="229" customWidth="1"/>
    <col min="9" max="9" width="13.25" style="229" customWidth="1"/>
    <col min="10" max="10" width="32.5" style="356" customWidth="1"/>
    <col min="11" max="16384" width="9" style="229"/>
  </cols>
  <sheetData>
    <row r="1" ht="29.25" customHeight="1" spans="1:10">
      <c r="A1" s="231" t="s">
        <v>1781</v>
      </c>
      <c r="B1" s="231"/>
      <c r="C1" s="231"/>
      <c r="D1" s="231"/>
      <c r="E1" s="231"/>
      <c r="F1" s="231"/>
      <c r="G1" s="231"/>
      <c r="H1" s="231"/>
      <c r="I1" s="231"/>
      <c r="J1" s="371"/>
    </row>
    <row r="2" ht="20.25" customHeight="1" spans="1:10">
      <c r="A2" s="357" t="s">
        <v>17</v>
      </c>
      <c r="B2" s="301"/>
      <c r="C2" s="301"/>
      <c r="D2" s="301"/>
      <c r="E2" s="358"/>
      <c r="F2" s="301"/>
      <c r="G2" s="301"/>
      <c r="H2" s="301"/>
      <c r="I2" s="301"/>
      <c r="J2" s="372" t="s">
        <v>18</v>
      </c>
    </row>
    <row r="3" ht="35.25" customHeight="1" spans="1:10">
      <c r="A3" s="359" t="s">
        <v>1782</v>
      </c>
      <c r="B3" s="235" t="s">
        <v>1738</v>
      </c>
      <c r="C3" s="235"/>
      <c r="D3" s="235"/>
      <c r="E3" s="236" t="s">
        <v>1783</v>
      </c>
      <c r="F3" s="236"/>
      <c r="G3" s="235" t="s">
        <v>1740</v>
      </c>
      <c r="H3" s="235"/>
      <c r="I3" s="235"/>
      <c r="J3" s="271" t="s">
        <v>1784</v>
      </c>
    </row>
    <row r="4" ht="21.75" customHeight="1" spans="1:10">
      <c r="A4" s="359"/>
      <c r="B4" s="237" t="s">
        <v>1785</v>
      </c>
      <c r="C4" s="237" t="s">
        <v>1786</v>
      </c>
      <c r="D4" s="238" t="s">
        <v>1787</v>
      </c>
      <c r="E4" s="360" t="s">
        <v>1788</v>
      </c>
      <c r="F4" s="272" t="s">
        <v>1789</v>
      </c>
      <c r="G4" s="360" t="s">
        <v>1790</v>
      </c>
      <c r="H4" s="273" t="s">
        <v>1791</v>
      </c>
      <c r="I4" s="274" t="s">
        <v>1792</v>
      </c>
      <c r="J4" s="271"/>
    </row>
    <row r="5" ht="20.25" customHeight="1" spans="1:10">
      <c r="A5" s="359"/>
      <c r="B5" s="237"/>
      <c r="C5" s="237"/>
      <c r="D5" s="238"/>
      <c r="E5" s="360"/>
      <c r="F5" s="236"/>
      <c r="G5" s="360"/>
      <c r="H5" s="273"/>
      <c r="I5" s="275"/>
      <c r="J5" s="271"/>
    </row>
    <row r="6" s="227" customFormat="1" ht="21" customHeight="1" spans="1:10">
      <c r="A6" s="361" t="s">
        <v>1793</v>
      </c>
      <c r="B6" s="239" t="s">
        <v>33</v>
      </c>
      <c r="C6" s="240">
        <v>2</v>
      </c>
      <c r="D6" s="240">
        <v>3</v>
      </c>
      <c r="E6" s="362">
        <v>4</v>
      </c>
      <c r="F6" s="241" t="s">
        <v>34</v>
      </c>
      <c r="G6" s="362">
        <v>6</v>
      </c>
      <c r="H6" s="241" t="s">
        <v>35</v>
      </c>
      <c r="I6" s="241" t="s">
        <v>36</v>
      </c>
      <c r="J6" s="276">
        <v>9</v>
      </c>
    </row>
    <row r="7" ht="32.1" customHeight="1" spans="1:10">
      <c r="A7" s="363" t="s">
        <v>1749</v>
      </c>
      <c r="B7" s="364">
        <f t="shared" ref="B7:G7" si="0">SUM(B8:B30)</f>
        <v>7157106</v>
      </c>
      <c r="C7" s="364">
        <f t="shared" si="0"/>
        <v>7087106</v>
      </c>
      <c r="D7" s="364">
        <f t="shared" si="0"/>
        <v>70000</v>
      </c>
      <c r="E7" s="364">
        <f t="shared" si="0"/>
        <v>4552969</v>
      </c>
      <c r="F7" s="277">
        <f t="shared" ref="F7:F35" si="1">IF(B7=0,0,E7/B7)</f>
        <v>0.636146649218273</v>
      </c>
      <c r="G7" s="364">
        <f t="shared" si="0"/>
        <v>4397857</v>
      </c>
      <c r="H7" s="278">
        <f t="shared" ref="H7:H35" si="2">IF(G7=0,0,E7/G7)</f>
        <v>1.0352699053198</v>
      </c>
      <c r="I7" s="279">
        <f t="shared" ref="I7:I35" si="3">E7-G7</f>
        <v>155112</v>
      </c>
      <c r="J7" s="373"/>
    </row>
    <row r="8" ht="32.1" customHeight="1" spans="1:10">
      <c r="A8" s="365" t="s">
        <v>1794</v>
      </c>
      <c r="B8" s="246">
        <f t="shared" ref="B8:B30" si="4">SUM(C8:D8)</f>
        <v>1618</v>
      </c>
      <c r="C8" s="251">
        <v>1618</v>
      </c>
      <c r="D8" s="251"/>
      <c r="E8" s="251">
        <v>266</v>
      </c>
      <c r="F8" s="281">
        <f t="shared" si="1"/>
        <v>0.164400494437577</v>
      </c>
      <c r="G8" s="251">
        <v>1114</v>
      </c>
      <c r="H8" s="282">
        <f t="shared" si="2"/>
        <v>0.238779174147217</v>
      </c>
      <c r="I8" s="283">
        <f t="shared" si="3"/>
        <v>-848</v>
      </c>
      <c r="J8" s="374"/>
    </row>
    <row r="9" ht="32.1" customHeight="1" spans="1:11">
      <c r="A9" s="365" t="s">
        <v>1795</v>
      </c>
      <c r="B9" s="246">
        <f t="shared" si="4"/>
        <v>4048</v>
      </c>
      <c r="C9" s="248">
        <v>4048</v>
      </c>
      <c r="D9" s="248"/>
      <c r="E9" s="248">
        <v>706</v>
      </c>
      <c r="F9" s="281">
        <f t="shared" si="1"/>
        <v>0.174407114624506</v>
      </c>
      <c r="G9" s="248">
        <v>1188</v>
      </c>
      <c r="H9" s="282">
        <f t="shared" si="2"/>
        <v>0.594276094276094</v>
      </c>
      <c r="I9" s="283">
        <f t="shared" si="3"/>
        <v>-482</v>
      </c>
      <c r="J9" s="284" t="s">
        <v>1759</v>
      </c>
      <c r="K9" s="285"/>
    </row>
    <row r="10" ht="32.1" customHeight="1" spans="1:10">
      <c r="A10" s="365" t="s">
        <v>1796</v>
      </c>
      <c r="B10" s="246">
        <f t="shared" si="4"/>
        <v>6048385</v>
      </c>
      <c r="C10" s="248">
        <v>5978385</v>
      </c>
      <c r="D10" s="248">
        <v>70000</v>
      </c>
      <c r="E10" s="248">
        <v>3755572</v>
      </c>
      <c r="F10" s="281">
        <f t="shared" si="1"/>
        <v>0.620921452586104</v>
      </c>
      <c r="G10" s="248">
        <v>3977132</v>
      </c>
      <c r="H10" s="282">
        <f t="shared" si="2"/>
        <v>0.944291514588905</v>
      </c>
      <c r="I10" s="283">
        <f t="shared" si="3"/>
        <v>-221560</v>
      </c>
      <c r="J10" s="288" t="s">
        <v>1759</v>
      </c>
    </row>
    <row r="11" ht="32.1" customHeight="1" spans="1:10">
      <c r="A11" s="365" t="s">
        <v>1797</v>
      </c>
      <c r="B11" s="246">
        <f t="shared" si="4"/>
        <v>38972</v>
      </c>
      <c r="C11" s="248">
        <v>38972</v>
      </c>
      <c r="D11" s="248"/>
      <c r="E11" s="248">
        <v>13258</v>
      </c>
      <c r="F11" s="281">
        <f t="shared" si="1"/>
        <v>0.340192959047521</v>
      </c>
      <c r="G11" s="248">
        <v>17077</v>
      </c>
      <c r="H11" s="282">
        <f t="shared" si="2"/>
        <v>0.776365872225801</v>
      </c>
      <c r="I11" s="283">
        <f t="shared" si="3"/>
        <v>-3819</v>
      </c>
      <c r="J11" s="287"/>
    </row>
    <row r="12" ht="32.1" customHeight="1" spans="1:10">
      <c r="A12" s="365" t="s">
        <v>1798</v>
      </c>
      <c r="B12" s="246">
        <f t="shared" si="4"/>
        <v>96983</v>
      </c>
      <c r="C12" s="248">
        <v>96983</v>
      </c>
      <c r="D12" s="248"/>
      <c r="E12" s="248">
        <v>183994</v>
      </c>
      <c r="F12" s="281">
        <f t="shared" si="1"/>
        <v>1.89717785591289</v>
      </c>
      <c r="G12" s="248">
        <v>46112</v>
      </c>
      <c r="H12" s="282">
        <f t="shared" si="2"/>
        <v>3.99015440666204</v>
      </c>
      <c r="I12" s="283">
        <f t="shared" si="3"/>
        <v>137882</v>
      </c>
      <c r="J12" s="287"/>
    </row>
    <row r="13" ht="32.1" customHeight="1" spans="1:10">
      <c r="A13" s="365" t="s">
        <v>1799</v>
      </c>
      <c r="B13" s="246">
        <f t="shared" si="4"/>
        <v>85024</v>
      </c>
      <c r="C13" s="248">
        <v>85024</v>
      </c>
      <c r="D13" s="248"/>
      <c r="E13" s="248">
        <v>17000</v>
      </c>
      <c r="F13" s="281">
        <f t="shared" si="1"/>
        <v>0.199943545351901</v>
      </c>
      <c r="G13" s="248">
        <v>31295</v>
      </c>
      <c r="H13" s="282">
        <f t="shared" si="2"/>
        <v>0.54321776641636</v>
      </c>
      <c r="I13" s="283">
        <f t="shared" si="3"/>
        <v>-14295</v>
      </c>
      <c r="J13" s="287"/>
    </row>
    <row r="14" ht="32.1" customHeight="1" spans="1:10">
      <c r="A14" s="365" t="s">
        <v>1800</v>
      </c>
      <c r="B14" s="246">
        <f t="shared" si="4"/>
        <v>261494</v>
      </c>
      <c r="C14" s="248">
        <v>261494</v>
      </c>
      <c r="D14" s="248"/>
      <c r="E14" s="248">
        <v>106030</v>
      </c>
      <c r="F14" s="281">
        <f t="shared" si="1"/>
        <v>0.405477754747719</v>
      </c>
      <c r="G14" s="248">
        <v>68542</v>
      </c>
      <c r="H14" s="282">
        <f t="shared" si="2"/>
        <v>1.54693472615331</v>
      </c>
      <c r="I14" s="283">
        <f t="shared" si="3"/>
        <v>37488</v>
      </c>
      <c r="J14" s="288" t="s">
        <v>1759</v>
      </c>
    </row>
    <row r="15" ht="32.1" customHeight="1" spans="1:10">
      <c r="A15" s="365" t="s">
        <v>1801</v>
      </c>
      <c r="B15" s="246">
        <f t="shared" si="4"/>
        <v>76835</v>
      </c>
      <c r="C15" s="248">
        <v>76835</v>
      </c>
      <c r="D15" s="248"/>
      <c r="E15" s="248">
        <v>16906</v>
      </c>
      <c r="F15" s="281">
        <f t="shared" si="1"/>
        <v>0.220029934274745</v>
      </c>
      <c r="G15" s="248">
        <v>39064</v>
      </c>
      <c r="H15" s="282">
        <f t="shared" si="2"/>
        <v>0.432776981363916</v>
      </c>
      <c r="I15" s="283">
        <f t="shared" si="3"/>
        <v>-22158</v>
      </c>
      <c r="J15" s="288"/>
    </row>
    <row r="16" ht="32.1" customHeight="1" spans="1:10">
      <c r="A16" s="365" t="s">
        <v>1802</v>
      </c>
      <c r="B16" s="246">
        <f t="shared" si="4"/>
        <v>0</v>
      </c>
      <c r="C16" s="248"/>
      <c r="D16" s="248"/>
      <c r="E16" s="248">
        <v>32103</v>
      </c>
      <c r="F16" s="281">
        <f t="shared" si="1"/>
        <v>0</v>
      </c>
      <c r="G16" s="248">
        <v>7543</v>
      </c>
      <c r="H16" s="282">
        <f t="shared" si="2"/>
        <v>4.25599893941403</v>
      </c>
      <c r="I16" s="283">
        <f t="shared" si="3"/>
        <v>24560</v>
      </c>
      <c r="J16" s="288"/>
    </row>
    <row r="17" ht="32.1" customHeight="1" spans="1:10">
      <c r="A17" s="365" t="s">
        <v>1803</v>
      </c>
      <c r="B17" s="246">
        <f t="shared" si="4"/>
        <v>674</v>
      </c>
      <c r="C17" s="248">
        <v>674</v>
      </c>
      <c r="D17" s="248"/>
      <c r="E17" s="248">
        <v>63</v>
      </c>
      <c r="F17" s="281">
        <f t="shared" si="1"/>
        <v>0.0934718100890208</v>
      </c>
      <c r="G17" s="248">
        <v>15</v>
      </c>
      <c r="H17" s="282">
        <f t="shared" si="2"/>
        <v>4.2</v>
      </c>
      <c r="I17" s="283">
        <f t="shared" si="3"/>
        <v>48</v>
      </c>
      <c r="J17" s="288"/>
    </row>
    <row r="18" ht="32.1" customHeight="1" spans="1:10">
      <c r="A18" s="365" t="s">
        <v>1804</v>
      </c>
      <c r="B18" s="246">
        <f t="shared" si="4"/>
        <v>39980</v>
      </c>
      <c r="C18" s="248">
        <v>39980</v>
      </c>
      <c r="D18" s="248"/>
      <c r="E18" s="248">
        <v>11533</v>
      </c>
      <c r="F18" s="281">
        <f t="shared" si="1"/>
        <v>0.288469234617309</v>
      </c>
      <c r="G18" s="248">
        <v>8608</v>
      </c>
      <c r="H18" s="282">
        <f t="shared" si="2"/>
        <v>1.33980018587361</v>
      </c>
      <c r="I18" s="283">
        <f t="shared" si="3"/>
        <v>2925</v>
      </c>
      <c r="J18" s="287"/>
    </row>
    <row r="19" ht="32.1" customHeight="1" spans="1:10">
      <c r="A19" s="365" t="s">
        <v>1805</v>
      </c>
      <c r="B19" s="246">
        <f t="shared" si="4"/>
        <v>24460</v>
      </c>
      <c r="C19" s="248">
        <v>24460</v>
      </c>
      <c r="D19" s="248"/>
      <c r="E19" s="248">
        <v>18309</v>
      </c>
      <c r="F19" s="281">
        <f t="shared" si="1"/>
        <v>0.748528209321341</v>
      </c>
      <c r="G19" s="248">
        <v>6200</v>
      </c>
      <c r="H19" s="282">
        <f t="shared" si="2"/>
        <v>2.95306451612903</v>
      </c>
      <c r="I19" s="283">
        <f t="shared" si="3"/>
        <v>12109</v>
      </c>
      <c r="J19" s="288"/>
    </row>
    <row r="20" ht="32.1" customHeight="1" spans="1:10">
      <c r="A20" s="365" t="s">
        <v>1806</v>
      </c>
      <c r="B20" s="246">
        <f t="shared" si="4"/>
        <v>1726</v>
      </c>
      <c r="C20" s="248">
        <v>1726</v>
      </c>
      <c r="D20" s="248"/>
      <c r="E20" s="248">
        <v>176</v>
      </c>
      <c r="F20" s="281">
        <f t="shared" si="1"/>
        <v>0.101969872537659</v>
      </c>
      <c r="G20" s="248">
        <v>54</v>
      </c>
      <c r="H20" s="282">
        <f t="shared" si="2"/>
        <v>3.25925925925926</v>
      </c>
      <c r="I20" s="283">
        <f t="shared" si="3"/>
        <v>122</v>
      </c>
      <c r="J20" s="286" t="s">
        <v>1759</v>
      </c>
    </row>
    <row r="21" ht="32.1" customHeight="1" spans="1:10">
      <c r="A21" s="365" t="s">
        <v>1807</v>
      </c>
      <c r="B21" s="246">
        <f t="shared" si="4"/>
        <v>8039</v>
      </c>
      <c r="C21" s="248">
        <v>8039</v>
      </c>
      <c r="D21" s="248"/>
      <c r="E21" s="248">
        <v>1915</v>
      </c>
      <c r="F21" s="281">
        <f t="shared" si="1"/>
        <v>0.238213708172658</v>
      </c>
      <c r="G21" s="248">
        <v>569</v>
      </c>
      <c r="H21" s="282">
        <f t="shared" si="2"/>
        <v>3.36555360281195</v>
      </c>
      <c r="I21" s="283">
        <f t="shared" si="3"/>
        <v>1346</v>
      </c>
      <c r="J21" s="287"/>
    </row>
    <row r="22" ht="32.1" customHeight="1" spans="1:10">
      <c r="A22" s="365" t="s">
        <v>1808</v>
      </c>
      <c r="B22" s="246">
        <f t="shared" si="4"/>
        <v>107531</v>
      </c>
      <c r="C22" s="248">
        <v>107531</v>
      </c>
      <c r="D22" s="248"/>
      <c r="E22" s="248">
        <v>80633</v>
      </c>
      <c r="F22" s="281">
        <f t="shared" si="1"/>
        <v>0.74985818043169</v>
      </c>
      <c r="G22" s="248">
        <v>52721</v>
      </c>
      <c r="H22" s="282">
        <f t="shared" si="2"/>
        <v>1.52942850097684</v>
      </c>
      <c r="I22" s="283">
        <f t="shared" si="3"/>
        <v>27912</v>
      </c>
      <c r="J22" s="286" t="s">
        <v>1759</v>
      </c>
    </row>
    <row r="23" ht="32.1" customHeight="1" spans="1:10">
      <c r="A23" s="366" t="s">
        <v>1809</v>
      </c>
      <c r="B23" s="246">
        <f t="shared" si="4"/>
        <v>0</v>
      </c>
      <c r="C23" s="248"/>
      <c r="D23" s="248"/>
      <c r="E23" s="248">
        <v>5584</v>
      </c>
      <c r="F23" s="281">
        <f t="shared" si="1"/>
        <v>0</v>
      </c>
      <c r="G23" s="248">
        <v>52</v>
      </c>
      <c r="H23" s="282">
        <f t="shared" si="2"/>
        <v>107.384615384615</v>
      </c>
      <c r="I23" s="283">
        <f t="shared" si="3"/>
        <v>5532</v>
      </c>
      <c r="J23" s="288" t="s">
        <v>1810</v>
      </c>
    </row>
    <row r="24" ht="32.1" customHeight="1" spans="1:10">
      <c r="A24" s="366" t="s">
        <v>1811</v>
      </c>
      <c r="B24" s="246">
        <f t="shared" si="4"/>
        <v>49478</v>
      </c>
      <c r="C24" s="248">
        <v>49478</v>
      </c>
      <c r="D24" s="248"/>
      <c r="E24" s="248">
        <v>32383</v>
      </c>
      <c r="F24" s="281">
        <f t="shared" si="1"/>
        <v>0.654492905937993</v>
      </c>
      <c r="G24" s="248">
        <v>22922</v>
      </c>
      <c r="H24" s="282">
        <f t="shared" si="2"/>
        <v>1.41274757874531</v>
      </c>
      <c r="I24" s="283">
        <f t="shared" si="3"/>
        <v>9461</v>
      </c>
      <c r="J24" s="286" t="s">
        <v>1810</v>
      </c>
    </row>
    <row r="25" ht="32.1" customHeight="1" spans="1:10">
      <c r="A25" s="366" t="s">
        <v>1812</v>
      </c>
      <c r="B25" s="246">
        <f t="shared" si="4"/>
        <v>11600</v>
      </c>
      <c r="C25" s="248">
        <v>11600</v>
      </c>
      <c r="D25" s="248"/>
      <c r="E25" s="248">
        <v>33570</v>
      </c>
      <c r="F25" s="281">
        <f t="shared" si="1"/>
        <v>2.89396551724138</v>
      </c>
      <c r="G25" s="248">
        <v>13580</v>
      </c>
      <c r="H25" s="282">
        <f t="shared" si="2"/>
        <v>2.4720176730486</v>
      </c>
      <c r="I25" s="283">
        <f t="shared" si="3"/>
        <v>19990</v>
      </c>
      <c r="J25" s="286"/>
    </row>
    <row r="26" ht="32.1" customHeight="1" spans="1:10">
      <c r="A26" s="366" t="s">
        <v>1813</v>
      </c>
      <c r="B26" s="246">
        <f t="shared" si="4"/>
        <v>7821</v>
      </c>
      <c r="C26" s="248">
        <v>7821</v>
      </c>
      <c r="D26" s="248"/>
      <c r="E26" s="248">
        <v>30741</v>
      </c>
      <c r="F26" s="281">
        <f t="shared" si="1"/>
        <v>3.93057153816647</v>
      </c>
      <c r="G26" s="248">
        <v>64572</v>
      </c>
      <c r="H26" s="282">
        <f t="shared" si="2"/>
        <v>0.476073220590968</v>
      </c>
      <c r="I26" s="283">
        <f t="shared" si="3"/>
        <v>-33831</v>
      </c>
      <c r="J26" s="286"/>
    </row>
    <row r="27" ht="32.1" customHeight="1" spans="1:10">
      <c r="A27" s="366" t="s">
        <v>1814</v>
      </c>
      <c r="B27" s="246">
        <f t="shared" si="4"/>
        <v>474</v>
      </c>
      <c r="C27" s="248">
        <v>474</v>
      </c>
      <c r="D27" s="248"/>
      <c r="E27" s="248">
        <v>1208</v>
      </c>
      <c r="F27" s="281">
        <f t="shared" si="1"/>
        <v>2.54852320675105</v>
      </c>
      <c r="G27" s="248">
        <v>1000</v>
      </c>
      <c r="H27" s="282">
        <f t="shared" si="2"/>
        <v>1.208</v>
      </c>
      <c r="I27" s="283">
        <f t="shared" si="3"/>
        <v>208</v>
      </c>
      <c r="J27" s="286"/>
    </row>
    <row r="28" ht="32.1" customHeight="1" spans="1:10">
      <c r="A28" s="365" t="s">
        <v>1815</v>
      </c>
      <c r="B28" s="246">
        <f t="shared" si="4"/>
        <v>291964</v>
      </c>
      <c r="C28" s="248">
        <v>291964</v>
      </c>
      <c r="D28" s="248"/>
      <c r="E28" s="248">
        <v>14453</v>
      </c>
      <c r="F28" s="281">
        <f t="shared" si="1"/>
        <v>0.049502678412407</v>
      </c>
      <c r="G28" s="248">
        <v>38497</v>
      </c>
      <c r="H28" s="282">
        <f t="shared" si="2"/>
        <v>0.37543185183261</v>
      </c>
      <c r="I28" s="283">
        <f t="shared" si="3"/>
        <v>-24044</v>
      </c>
      <c r="J28" s="291"/>
    </row>
    <row r="29" ht="32.1" customHeight="1" spans="1:10">
      <c r="A29" s="365" t="s">
        <v>1816</v>
      </c>
      <c r="B29" s="246">
        <f t="shared" si="4"/>
        <v>0</v>
      </c>
      <c r="C29" s="248"/>
      <c r="D29" s="248"/>
      <c r="E29" s="248">
        <v>195918</v>
      </c>
      <c r="F29" s="281">
        <f t="shared" si="1"/>
        <v>0</v>
      </c>
      <c r="G29" s="248">
        <v>0</v>
      </c>
      <c r="H29" s="282">
        <f t="shared" si="2"/>
        <v>0</v>
      </c>
      <c r="I29" s="283">
        <f t="shared" si="3"/>
        <v>195918</v>
      </c>
      <c r="J29" s="375" t="s">
        <v>1817</v>
      </c>
    </row>
    <row r="30" ht="32.1" customHeight="1" spans="1:10">
      <c r="A30" s="365" t="s">
        <v>1818</v>
      </c>
      <c r="B30" s="246">
        <f t="shared" si="4"/>
        <v>0</v>
      </c>
      <c r="C30" s="248"/>
      <c r="D30" s="248"/>
      <c r="E30" s="248">
        <v>648</v>
      </c>
      <c r="F30" s="281">
        <f t="shared" si="1"/>
        <v>0</v>
      </c>
      <c r="G30" s="248"/>
      <c r="H30" s="282">
        <f t="shared" si="2"/>
        <v>0</v>
      </c>
      <c r="I30" s="283">
        <f t="shared" si="3"/>
        <v>648</v>
      </c>
      <c r="J30" s="291"/>
    </row>
    <row r="31" ht="32.1" customHeight="1" spans="1:10">
      <c r="A31" s="367" t="s">
        <v>1819</v>
      </c>
      <c r="B31" s="257">
        <f t="shared" ref="B31:B34" si="5">SUM(C31:D31)</f>
        <v>0</v>
      </c>
      <c r="C31" s="364">
        <f t="shared" ref="C31:G31" si="6">SUM(C32:C34)</f>
        <v>0</v>
      </c>
      <c r="D31" s="364">
        <f t="shared" si="6"/>
        <v>0</v>
      </c>
      <c r="E31" s="364">
        <f t="shared" si="6"/>
        <v>0</v>
      </c>
      <c r="F31" s="277">
        <f t="shared" si="1"/>
        <v>0</v>
      </c>
      <c r="G31" s="294">
        <f t="shared" si="6"/>
        <v>39624</v>
      </c>
      <c r="H31" s="278">
        <f t="shared" si="2"/>
        <v>0</v>
      </c>
      <c r="I31" s="279">
        <f t="shared" si="3"/>
        <v>-39624</v>
      </c>
      <c r="J31" s="287"/>
    </row>
    <row r="32" ht="32.1" customHeight="1" spans="1:10">
      <c r="A32" s="368" t="s">
        <v>1820</v>
      </c>
      <c r="B32" s="246">
        <f t="shared" si="5"/>
        <v>0</v>
      </c>
      <c r="C32" s="261"/>
      <c r="D32" s="261">
        <f t="shared" ref="D32:D34" si="7">C32*-1</f>
        <v>0</v>
      </c>
      <c r="E32" s="248"/>
      <c r="F32" s="281">
        <f t="shared" si="1"/>
        <v>0</v>
      </c>
      <c r="G32" s="248">
        <v>38752</v>
      </c>
      <c r="H32" s="282">
        <f t="shared" si="2"/>
        <v>0</v>
      </c>
      <c r="I32" s="283">
        <f t="shared" si="3"/>
        <v>-38752</v>
      </c>
      <c r="J32" s="287"/>
    </row>
    <row r="33" ht="32.1" customHeight="1" spans="1:10">
      <c r="A33" s="366" t="s">
        <v>1821</v>
      </c>
      <c r="B33" s="246">
        <f t="shared" si="5"/>
        <v>0</v>
      </c>
      <c r="C33" s="248"/>
      <c r="D33" s="248">
        <f t="shared" si="7"/>
        <v>0</v>
      </c>
      <c r="E33" s="248"/>
      <c r="F33" s="281">
        <f t="shared" si="1"/>
        <v>0</v>
      </c>
      <c r="G33" s="248">
        <v>233</v>
      </c>
      <c r="H33" s="282">
        <f t="shared" si="2"/>
        <v>0</v>
      </c>
      <c r="I33" s="283">
        <f t="shared" si="3"/>
        <v>-233</v>
      </c>
      <c r="J33" s="287"/>
    </row>
    <row r="34" ht="32.1" customHeight="1" spans="1:10">
      <c r="A34" s="366" t="s">
        <v>1822</v>
      </c>
      <c r="B34" s="246">
        <f t="shared" si="5"/>
        <v>0</v>
      </c>
      <c r="C34" s="248"/>
      <c r="D34" s="248">
        <f t="shared" si="7"/>
        <v>0</v>
      </c>
      <c r="E34" s="248"/>
      <c r="F34" s="281">
        <f t="shared" si="1"/>
        <v>0</v>
      </c>
      <c r="G34" s="248">
        <v>639</v>
      </c>
      <c r="H34" s="282">
        <f t="shared" si="2"/>
        <v>0</v>
      </c>
      <c r="I34" s="283">
        <f t="shared" si="3"/>
        <v>-639</v>
      </c>
      <c r="J34" s="287"/>
    </row>
    <row r="35" ht="32.1" customHeight="1" spans="1:10">
      <c r="A35" s="369" t="s">
        <v>1823</v>
      </c>
      <c r="B35" s="257">
        <f t="shared" ref="B35" si="8">SUM(C35:D35)</f>
        <v>7157106</v>
      </c>
      <c r="C35" s="258">
        <f t="shared" ref="C35:G35" si="9">C31+C7</f>
        <v>7087106</v>
      </c>
      <c r="D35" s="258">
        <f t="shared" si="9"/>
        <v>70000</v>
      </c>
      <c r="E35" s="258">
        <f t="shared" si="9"/>
        <v>4552969</v>
      </c>
      <c r="F35" s="277">
        <f t="shared" si="1"/>
        <v>0.636146649218273</v>
      </c>
      <c r="G35" s="294">
        <f t="shared" si="9"/>
        <v>4437481</v>
      </c>
      <c r="H35" s="278">
        <f t="shared" si="2"/>
        <v>1.02602557622219</v>
      </c>
      <c r="I35" s="279">
        <f t="shared" si="3"/>
        <v>115488</v>
      </c>
      <c r="J35" s="295"/>
    </row>
    <row r="36" ht="45" customHeight="1" spans="1:10">
      <c r="A36" s="370" t="s">
        <v>1824</v>
      </c>
      <c r="B36" s="370"/>
      <c r="C36" s="370"/>
      <c r="D36" s="370"/>
      <c r="E36" s="370"/>
      <c r="F36" s="370"/>
      <c r="G36" s="370"/>
      <c r="H36" s="370"/>
      <c r="I36" s="370"/>
      <c r="J36" s="370"/>
    </row>
    <row r="37" ht="24.95" customHeight="1" spans="1:10">
      <c r="A37" s="370" t="s">
        <v>1825</v>
      </c>
      <c r="B37" s="370"/>
      <c r="C37" s="370"/>
      <c r="D37" s="370"/>
      <c r="E37" s="370"/>
      <c r="F37" s="370"/>
      <c r="G37" s="370"/>
      <c r="H37" s="370"/>
      <c r="I37" s="370"/>
      <c r="J37" s="370"/>
    </row>
  </sheetData>
  <mergeCells count="17">
    <mergeCell ref="A1:J1"/>
    <mergeCell ref="B3:D3"/>
    <mergeCell ref="E3:F3"/>
    <mergeCell ref="G3:I3"/>
    <mergeCell ref="A36:J36"/>
    <mergeCell ref="A37:J37"/>
    <mergeCell ref="A3:A5"/>
    <mergeCell ref="B4:B5"/>
    <mergeCell ref="C4:C5"/>
    <mergeCell ref="D4:D5"/>
    <mergeCell ref="E4:E5"/>
    <mergeCell ref="F4:F5"/>
    <mergeCell ref="G4:G5"/>
    <mergeCell ref="H4:H5"/>
    <mergeCell ref="I4:I5"/>
    <mergeCell ref="J3:J5"/>
    <mergeCell ref="J24:J27"/>
  </mergeCells>
  <printOptions horizontalCentered="1"/>
  <pageMargins left="0.786805555555556" right="0.786805555555556" top="0.786805555555556" bottom="0.786805555555556" header="0.590277777777778" footer="0.590277777777778"/>
  <pageSetup paperSize="9" scale="70" fitToHeight="0" orientation="landscape" verticalDpi="4"/>
  <headerFooter alignWithMargins="0">
    <oddHeader>&amp;L&amp;"宋体"&amp;12附表6</oddHead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C00000"/>
  </sheetPr>
  <dimension ref="A1:K31"/>
  <sheetViews>
    <sheetView showZeros="0" workbookViewId="0">
      <pane xSplit="1" ySplit="7" topLeftCell="B17" activePane="bottomRight" state="frozen"/>
      <selection/>
      <selection pane="topRight"/>
      <selection pane="bottomLeft"/>
      <selection pane="bottomRight" activeCell="D10" sqref="D10"/>
    </sheetView>
  </sheetViews>
  <sheetFormatPr defaultColWidth="9" defaultRowHeight="14.25"/>
  <cols>
    <col min="1" max="1" width="33.5" style="300" customWidth="1"/>
    <col min="2" max="9" width="10.25" style="300" customWidth="1"/>
    <col min="10" max="10" width="43.75" style="300" customWidth="1"/>
    <col min="11" max="11" width="17.375" style="300" hidden="1" customWidth="1"/>
    <col min="12" max="16384" width="9" style="300"/>
  </cols>
  <sheetData>
    <row r="1" ht="31.5" customHeight="1" spans="1:10">
      <c r="A1" s="231" t="s">
        <v>1826</v>
      </c>
      <c r="B1" s="231"/>
      <c r="C1" s="231"/>
      <c r="D1" s="231"/>
      <c r="E1" s="231"/>
      <c r="F1" s="231"/>
      <c r="G1" s="231"/>
      <c r="H1" s="231"/>
      <c r="I1" s="231"/>
      <c r="J1" s="231"/>
    </row>
    <row r="2" ht="20.25" customHeight="1" spans="1:10">
      <c r="A2" s="301" t="s">
        <v>17</v>
      </c>
      <c r="B2" s="301"/>
      <c r="C2" s="301"/>
      <c r="D2" s="301"/>
      <c r="E2" s="301"/>
      <c r="F2" s="301"/>
      <c r="G2" s="301"/>
      <c r="H2" s="302"/>
      <c r="I2" s="302"/>
      <c r="J2" s="342" t="s">
        <v>18</v>
      </c>
    </row>
    <row r="3" ht="30.75" customHeight="1" spans="1:10">
      <c r="A3" s="303" t="s">
        <v>1737</v>
      </c>
      <c r="B3" s="235" t="s">
        <v>1738</v>
      </c>
      <c r="C3" s="235"/>
      <c r="D3" s="235"/>
      <c r="E3" s="304" t="s">
        <v>1739</v>
      </c>
      <c r="F3" s="305"/>
      <c r="G3" s="235" t="s">
        <v>1740</v>
      </c>
      <c r="H3" s="235"/>
      <c r="I3" s="235"/>
      <c r="J3" s="343" t="s">
        <v>23</v>
      </c>
    </row>
    <row r="4" ht="20.25" customHeight="1" spans="1:10">
      <c r="A4" s="303"/>
      <c r="B4" s="306" t="s">
        <v>24</v>
      </c>
      <c r="C4" s="306" t="s">
        <v>1741</v>
      </c>
      <c r="D4" s="307" t="s">
        <v>1742</v>
      </c>
      <c r="E4" s="308" t="s">
        <v>1743</v>
      </c>
      <c r="F4" s="308" t="s">
        <v>1744</v>
      </c>
      <c r="G4" s="309" t="s">
        <v>1745</v>
      </c>
      <c r="H4" s="310" t="s">
        <v>1746</v>
      </c>
      <c r="I4" s="310" t="s">
        <v>1747</v>
      </c>
      <c r="J4" s="344"/>
    </row>
    <row r="5" s="299" customFormat="1" ht="33.75" customHeight="1" spans="1:10">
      <c r="A5" s="303"/>
      <c r="B5" s="311"/>
      <c r="C5" s="311"/>
      <c r="D5" s="312"/>
      <c r="E5" s="313"/>
      <c r="F5" s="313"/>
      <c r="G5" s="314"/>
      <c r="H5" s="315"/>
      <c r="I5" s="315"/>
      <c r="J5" s="345"/>
    </row>
    <row r="6" ht="20.1" customHeight="1" spans="1:10">
      <c r="A6" s="240" t="s">
        <v>1748</v>
      </c>
      <c r="B6" s="240" t="s">
        <v>33</v>
      </c>
      <c r="C6" s="240">
        <v>2</v>
      </c>
      <c r="D6" s="240">
        <v>3</v>
      </c>
      <c r="E6" s="241">
        <v>4</v>
      </c>
      <c r="F6" s="241" t="s">
        <v>34</v>
      </c>
      <c r="G6" s="241">
        <v>6</v>
      </c>
      <c r="H6" s="241" t="s">
        <v>35</v>
      </c>
      <c r="I6" s="241" t="s">
        <v>36</v>
      </c>
      <c r="J6" s="241">
        <v>9</v>
      </c>
    </row>
    <row r="7" ht="30" customHeight="1" spans="1:10">
      <c r="A7" s="316" t="s">
        <v>1749</v>
      </c>
      <c r="B7" s="317">
        <f t="shared" ref="B7:B25" si="0">SUM(C7:D7)</f>
        <v>368297</v>
      </c>
      <c r="C7" s="318">
        <f t="shared" ref="C7:E7" si="1">SUM(C8:C19)</f>
        <v>368297</v>
      </c>
      <c r="D7" s="318">
        <f t="shared" si="1"/>
        <v>0</v>
      </c>
      <c r="E7" s="318">
        <f t="shared" si="1"/>
        <v>251724</v>
      </c>
      <c r="F7" s="319">
        <f t="shared" ref="F7:F26" si="2">IF(B7=0,0,E7/B7)</f>
        <v>0.683480994957874</v>
      </c>
      <c r="G7" s="318">
        <f>SUM(G8:G19)</f>
        <v>200542</v>
      </c>
      <c r="H7" s="320">
        <f t="shared" ref="H7:H24" si="3">IF(G7=0,0,E7/G7)</f>
        <v>1.25521835824914</v>
      </c>
      <c r="I7" s="346">
        <f t="shared" ref="I7:I23" si="4">E7-G7</f>
        <v>51182</v>
      </c>
      <c r="J7" s="347"/>
    </row>
    <row r="8" ht="30" customHeight="1" spans="1:11">
      <c r="A8" s="321" t="s">
        <v>1750</v>
      </c>
      <c r="B8" s="322">
        <f t="shared" si="0"/>
        <v>1400</v>
      </c>
      <c r="C8" s="323">
        <v>1400</v>
      </c>
      <c r="D8" s="323"/>
      <c r="E8" s="323">
        <v>1089</v>
      </c>
      <c r="F8" s="324">
        <f t="shared" si="2"/>
        <v>0.777857142857143</v>
      </c>
      <c r="G8" s="322">
        <v>0</v>
      </c>
      <c r="H8" s="320">
        <f t="shared" si="3"/>
        <v>0</v>
      </c>
      <c r="I8" s="348">
        <f t="shared" si="4"/>
        <v>1089</v>
      </c>
      <c r="J8" s="349"/>
      <c r="K8" s="350" t="s">
        <v>1827</v>
      </c>
    </row>
    <row r="9" ht="30" customHeight="1" spans="1:11">
      <c r="A9" s="321" t="s">
        <v>1751</v>
      </c>
      <c r="B9" s="322">
        <f t="shared" si="0"/>
        <v>2380</v>
      </c>
      <c r="C9" s="323">
        <v>2380</v>
      </c>
      <c r="D9" s="323"/>
      <c r="E9" s="323">
        <v>1969</v>
      </c>
      <c r="F9" s="324">
        <f t="shared" si="2"/>
        <v>0.827310924369748</v>
      </c>
      <c r="G9" s="325">
        <v>2171</v>
      </c>
      <c r="H9" s="326">
        <f t="shared" si="3"/>
        <v>0.906955320128973</v>
      </c>
      <c r="I9" s="348">
        <f t="shared" si="4"/>
        <v>-202</v>
      </c>
      <c r="J9" s="351"/>
      <c r="K9" s="350" t="s">
        <v>1828</v>
      </c>
    </row>
    <row r="10" ht="51" customHeight="1" spans="1:11">
      <c r="A10" s="321" t="s">
        <v>1752</v>
      </c>
      <c r="B10" s="322">
        <f t="shared" si="0"/>
        <v>59290</v>
      </c>
      <c r="C10" s="323">
        <v>59290</v>
      </c>
      <c r="D10" s="323"/>
      <c r="E10" s="323">
        <v>2258</v>
      </c>
      <c r="F10" s="324">
        <f t="shared" si="2"/>
        <v>0.0380839939281498</v>
      </c>
      <c r="G10" s="325">
        <v>4054</v>
      </c>
      <c r="H10" s="326">
        <f t="shared" si="3"/>
        <v>0.556980759743463</v>
      </c>
      <c r="I10" s="348">
        <f t="shared" si="4"/>
        <v>-1796</v>
      </c>
      <c r="J10" s="284" t="s">
        <v>1829</v>
      </c>
      <c r="K10" s="352" t="s">
        <v>1830</v>
      </c>
    </row>
    <row r="11" ht="30" customHeight="1" spans="1:11">
      <c r="A11" s="321" t="s">
        <v>1831</v>
      </c>
      <c r="B11" s="322">
        <f t="shared" si="0"/>
        <v>0</v>
      </c>
      <c r="C11" s="323"/>
      <c r="D11" s="323"/>
      <c r="E11" s="323">
        <v>91</v>
      </c>
      <c r="F11" s="324">
        <f t="shared" si="2"/>
        <v>0</v>
      </c>
      <c r="G11" s="325">
        <v>251</v>
      </c>
      <c r="H11" s="326">
        <f t="shared" si="3"/>
        <v>0.362549800796813</v>
      </c>
      <c r="I11" s="348">
        <f t="shared" si="4"/>
        <v>-160</v>
      </c>
      <c r="J11" s="284"/>
      <c r="K11" s="352" t="s">
        <v>1830</v>
      </c>
    </row>
    <row r="12" ht="30" customHeight="1" spans="1:11">
      <c r="A12" s="321" t="s">
        <v>1832</v>
      </c>
      <c r="B12" s="322">
        <f t="shared" si="0"/>
        <v>0</v>
      </c>
      <c r="C12" s="323"/>
      <c r="D12" s="323"/>
      <c r="E12" s="323">
        <v>220</v>
      </c>
      <c r="F12" s="324">
        <f t="shared" si="2"/>
        <v>0</v>
      </c>
      <c r="G12" s="325">
        <v>200</v>
      </c>
      <c r="H12" s="326">
        <f t="shared" si="3"/>
        <v>1.1</v>
      </c>
      <c r="I12" s="348">
        <f t="shared" si="4"/>
        <v>20</v>
      </c>
      <c r="J12" s="353" t="s">
        <v>1759</v>
      </c>
      <c r="K12" s="352" t="s">
        <v>1830</v>
      </c>
    </row>
    <row r="13" s="228" customFormat="1" ht="30" customHeight="1" spans="1:11">
      <c r="A13" s="321" t="s">
        <v>1833</v>
      </c>
      <c r="B13" s="322">
        <f t="shared" si="0"/>
        <v>185570</v>
      </c>
      <c r="C13" s="327">
        <v>185570</v>
      </c>
      <c r="D13" s="327"/>
      <c r="E13" s="327">
        <v>108323</v>
      </c>
      <c r="F13" s="324">
        <f t="shared" si="2"/>
        <v>0.583731206552783</v>
      </c>
      <c r="G13" s="322">
        <v>99516</v>
      </c>
      <c r="H13" s="324">
        <f t="shared" si="3"/>
        <v>1.08849833192652</v>
      </c>
      <c r="I13" s="322">
        <f t="shared" si="4"/>
        <v>8807</v>
      </c>
      <c r="J13" s="353"/>
      <c r="K13" s="352" t="s">
        <v>1830</v>
      </c>
    </row>
    <row r="14" ht="63.75" customHeight="1" spans="1:11">
      <c r="A14" s="328" t="s">
        <v>1834</v>
      </c>
      <c r="B14" s="322">
        <f t="shared" si="0"/>
        <v>20620</v>
      </c>
      <c r="C14" s="323">
        <v>20620</v>
      </c>
      <c r="D14" s="323"/>
      <c r="E14" s="323">
        <v>46566</v>
      </c>
      <c r="F14" s="324">
        <f t="shared" si="2"/>
        <v>2.25829291949564</v>
      </c>
      <c r="G14" s="325">
        <v>12122</v>
      </c>
      <c r="H14" s="326">
        <f t="shared" si="3"/>
        <v>3.84144530605511</v>
      </c>
      <c r="I14" s="348">
        <f t="shared" si="4"/>
        <v>34444</v>
      </c>
      <c r="J14" s="353" t="s">
        <v>1765</v>
      </c>
      <c r="K14" s="352" t="s">
        <v>1835</v>
      </c>
    </row>
    <row r="15" ht="45" customHeight="1" spans="1:11">
      <c r="A15" s="321" t="s">
        <v>1836</v>
      </c>
      <c r="B15" s="322">
        <f t="shared" si="0"/>
        <v>25062</v>
      </c>
      <c r="C15" s="323">
        <v>25062</v>
      </c>
      <c r="D15" s="323"/>
      <c r="E15" s="323">
        <v>19115</v>
      </c>
      <c r="F15" s="324">
        <f t="shared" si="2"/>
        <v>0.762708482962254</v>
      </c>
      <c r="G15" s="323">
        <v>20750</v>
      </c>
      <c r="H15" s="326">
        <f t="shared" si="3"/>
        <v>0.921204819277108</v>
      </c>
      <c r="I15" s="348">
        <f t="shared" si="4"/>
        <v>-1635</v>
      </c>
      <c r="J15" s="354" t="s">
        <v>1837</v>
      </c>
      <c r="K15" s="352" t="s">
        <v>1838</v>
      </c>
    </row>
    <row r="16" ht="57.75" customHeight="1" spans="1:11">
      <c r="A16" s="321" t="s">
        <v>1839</v>
      </c>
      <c r="B16" s="322">
        <f t="shared" si="0"/>
        <v>100</v>
      </c>
      <c r="C16" s="323">
        <v>100</v>
      </c>
      <c r="D16" s="323"/>
      <c r="E16" s="323">
        <v>0</v>
      </c>
      <c r="F16" s="324">
        <f t="shared" si="2"/>
        <v>0</v>
      </c>
      <c r="G16" s="325">
        <v>35</v>
      </c>
      <c r="H16" s="326">
        <f t="shared" si="3"/>
        <v>0</v>
      </c>
      <c r="I16" s="348">
        <f t="shared" si="4"/>
        <v>-35</v>
      </c>
      <c r="J16" s="353" t="s">
        <v>1768</v>
      </c>
      <c r="K16" s="352" t="s">
        <v>1840</v>
      </c>
    </row>
    <row r="17" ht="50.25" customHeight="1" spans="1:11">
      <c r="A17" s="329" t="s">
        <v>1841</v>
      </c>
      <c r="B17" s="322">
        <f t="shared" si="0"/>
        <v>500</v>
      </c>
      <c r="C17" s="323">
        <v>500</v>
      </c>
      <c r="D17" s="323"/>
      <c r="E17" s="323">
        <v>627</v>
      </c>
      <c r="F17" s="324">
        <f t="shared" si="2"/>
        <v>1.254</v>
      </c>
      <c r="G17" s="325">
        <v>0</v>
      </c>
      <c r="H17" s="326">
        <f t="shared" si="3"/>
        <v>0</v>
      </c>
      <c r="I17" s="348">
        <f t="shared" si="4"/>
        <v>627</v>
      </c>
      <c r="J17" s="353" t="s">
        <v>1842</v>
      </c>
      <c r="K17" s="352" t="s">
        <v>1843</v>
      </c>
    </row>
    <row r="18" ht="53.25" customHeight="1" spans="1:11">
      <c r="A18" s="329" t="s">
        <v>1844</v>
      </c>
      <c r="B18" s="322">
        <f t="shared" si="0"/>
        <v>73375</v>
      </c>
      <c r="C18" s="323">
        <v>73375</v>
      </c>
      <c r="D18" s="323"/>
      <c r="E18" s="323">
        <v>71466</v>
      </c>
      <c r="F18" s="324">
        <f t="shared" si="2"/>
        <v>0.973982964224872</v>
      </c>
      <c r="G18" s="325">
        <v>60789</v>
      </c>
      <c r="H18" s="326">
        <f t="shared" si="3"/>
        <v>1.17564032966491</v>
      </c>
      <c r="I18" s="348">
        <f t="shared" si="4"/>
        <v>10677</v>
      </c>
      <c r="J18" s="353" t="s">
        <v>1845</v>
      </c>
      <c r="K18" s="352" t="s">
        <v>1846</v>
      </c>
    </row>
    <row r="19" ht="30" customHeight="1" spans="1:10">
      <c r="A19" s="330" t="s">
        <v>1847</v>
      </c>
      <c r="B19" s="317">
        <f t="shared" si="0"/>
        <v>0</v>
      </c>
      <c r="C19" s="331">
        <f>SUM(C20:C23)</f>
        <v>0</v>
      </c>
      <c r="D19" s="331">
        <f>SUM(D20:D23)</f>
        <v>0</v>
      </c>
      <c r="E19" s="331">
        <v>0</v>
      </c>
      <c r="F19" s="324">
        <f t="shared" si="2"/>
        <v>0</v>
      </c>
      <c r="G19" s="332">
        <v>654</v>
      </c>
      <c r="H19" s="326">
        <f t="shared" si="3"/>
        <v>0</v>
      </c>
      <c r="I19" s="348">
        <f t="shared" si="4"/>
        <v>-654</v>
      </c>
      <c r="J19" s="354"/>
    </row>
    <row r="20" ht="30" customHeight="1" spans="1:10">
      <c r="A20" s="333" t="s">
        <v>1773</v>
      </c>
      <c r="B20" s="317">
        <f t="shared" si="0"/>
        <v>0</v>
      </c>
      <c r="C20" s="334">
        <f t="shared" ref="C20:E20" si="5">SUM(C21:C23)</f>
        <v>0</v>
      </c>
      <c r="D20" s="334">
        <f t="shared" si="5"/>
        <v>0</v>
      </c>
      <c r="E20" s="334">
        <f t="shared" si="5"/>
        <v>0</v>
      </c>
      <c r="F20" s="324">
        <f t="shared" si="2"/>
        <v>0</v>
      </c>
      <c r="G20" s="334">
        <f>SUM(G21:G23)</f>
        <v>5518</v>
      </c>
      <c r="H20" s="320">
        <f t="shared" si="3"/>
        <v>0</v>
      </c>
      <c r="I20" s="346">
        <f t="shared" si="4"/>
        <v>-5518</v>
      </c>
      <c r="J20" s="354"/>
    </row>
    <row r="21" ht="30" customHeight="1" spans="1:10">
      <c r="A21" s="335" t="s">
        <v>1848</v>
      </c>
      <c r="B21" s="317">
        <f t="shared" si="0"/>
        <v>0</v>
      </c>
      <c r="C21" s="323"/>
      <c r="D21" s="323">
        <f t="shared" ref="D21:D23" si="6">C21*-1</f>
        <v>0</v>
      </c>
      <c r="E21" s="323"/>
      <c r="F21" s="324">
        <f t="shared" si="2"/>
        <v>0</v>
      </c>
      <c r="G21" s="325">
        <v>4019</v>
      </c>
      <c r="H21" s="326">
        <f t="shared" si="3"/>
        <v>0</v>
      </c>
      <c r="I21" s="348">
        <f t="shared" si="4"/>
        <v>-4019</v>
      </c>
      <c r="J21" s="354"/>
    </row>
    <row r="22" ht="30" customHeight="1" spans="1:10">
      <c r="A22" s="321" t="s">
        <v>1849</v>
      </c>
      <c r="B22" s="317">
        <f t="shared" si="0"/>
        <v>0</v>
      </c>
      <c r="C22" s="323"/>
      <c r="D22" s="323">
        <f t="shared" si="6"/>
        <v>0</v>
      </c>
      <c r="E22" s="323"/>
      <c r="F22" s="324">
        <f t="shared" si="2"/>
        <v>0</v>
      </c>
      <c r="G22" s="325">
        <v>1253</v>
      </c>
      <c r="H22" s="326">
        <f t="shared" si="3"/>
        <v>0</v>
      </c>
      <c r="I22" s="348">
        <f t="shared" si="4"/>
        <v>-1253</v>
      </c>
      <c r="J22" s="354"/>
    </row>
    <row r="23" ht="30" customHeight="1" spans="1:10">
      <c r="A23" s="321" t="s">
        <v>1850</v>
      </c>
      <c r="B23" s="317">
        <f t="shared" si="0"/>
        <v>0</v>
      </c>
      <c r="C23" s="323"/>
      <c r="D23" s="323">
        <f t="shared" si="6"/>
        <v>0</v>
      </c>
      <c r="E23" s="323"/>
      <c r="F23" s="324">
        <f t="shared" si="2"/>
        <v>0</v>
      </c>
      <c r="G23" s="323">
        <v>246</v>
      </c>
      <c r="H23" s="326">
        <f t="shared" si="3"/>
        <v>0</v>
      </c>
      <c r="I23" s="348">
        <f t="shared" si="4"/>
        <v>-246</v>
      </c>
      <c r="J23" s="354"/>
    </row>
    <row r="24" ht="30" customHeight="1" spans="1:10">
      <c r="A24" s="336" t="s">
        <v>1777</v>
      </c>
      <c r="B24" s="317">
        <f t="shared" si="0"/>
        <v>368297</v>
      </c>
      <c r="C24" s="337">
        <f>SUM(C7,C19)</f>
        <v>368297</v>
      </c>
      <c r="D24" s="337">
        <f>SUM(D7,D19)</f>
        <v>0</v>
      </c>
      <c r="E24" s="337">
        <f t="shared" ref="E24:I24" si="7">SUM(E7,E20)</f>
        <v>251724</v>
      </c>
      <c r="F24" s="277">
        <f t="shared" si="2"/>
        <v>0.683480994957874</v>
      </c>
      <c r="G24" s="258">
        <f t="shared" si="7"/>
        <v>206060</v>
      </c>
      <c r="H24" s="277">
        <f t="shared" si="3"/>
        <v>1.22160535766282</v>
      </c>
      <c r="I24" s="258">
        <f t="shared" si="7"/>
        <v>45664</v>
      </c>
      <c r="J24" s="353"/>
    </row>
    <row r="25" ht="30" customHeight="1" spans="1:10">
      <c r="A25" s="338" t="s">
        <v>1778</v>
      </c>
      <c r="B25" s="322">
        <f t="shared" si="0"/>
        <v>70000</v>
      </c>
      <c r="C25" s="339"/>
      <c r="D25" s="339">
        <v>70000</v>
      </c>
      <c r="E25" s="339"/>
      <c r="F25" s="324">
        <f t="shared" si="2"/>
        <v>0</v>
      </c>
      <c r="G25" s="339"/>
      <c r="H25" s="326">
        <f t="shared" ref="H25:H26" si="8">IF(G25=0,0,E25/G25)</f>
        <v>0</v>
      </c>
      <c r="I25" s="348">
        <f t="shared" ref="I25:I26" si="9">E25-G25</f>
        <v>0</v>
      </c>
      <c r="J25" s="355"/>
    </row>
    <row r="26" ht="30" customHeight="1" spans="1:10">
      <c r="A26" s="336" t="s">
        <v>1779</v>
      </c>
      <c r="B26" s="317">
        <f>SUM(B24:B25)</f>
        <v>438297</v>
      </c>
      <c r="C26" s="317">
        <f t="shared" ref="C26:E26" si="10">SUM(C24:C25)</f>
        <v>368297</v>
      </c>
      <c r="D26" s="317">
        <f t="shared" si="10"/>
        <v>70000</v>
      </c>
      <c r="E26" s="317">
        <f t="shared" si="10"/>
        <v>251724</v>
      </c>
      <c r="F26" s="319">
        <f t="shared" si="2"/>
        <v>0.574322890642646</v>
      </c>
      <c r="G26" s="317">
        <f t="shared" ref="G26" si="11">SUM(G24:G25)</f>
        <v>206060</v>
      </c>
      <c r="H26" s="320">
        <f t="shared" si="8"/>
        <v>1.22160535766282</v>
      </c>
      <c r="I26" s="346">
        <f t="shared" si="9"/>
        <v>45664</v>
      </c>
      <c r="J26" s="355"/>
    </row>
    <row r="27" ht="30" customHeight="1" spans="1:10">
      <c r="A27" s="340" t="s">
        <v>1851</v>
      </c>
      <c r="B27" s="340"/>
      <c r="C27" s="340"/>
      <c r="D27" s="340"/>
      <c r="E27" s="340"/>
      <c r="F27" s="340"/>
      <c r="G27" s="340"/>
      <c r="H27" s="340"/>
      <c r="I27" s="340"/>
      <c r="J27" s="340"/>
    </row>
    <row r="31" spans="8:8">
      <c r="H31" s="341"/>
    </row>
  </sheetData>
  <mergeCells count="15">
    <mergeCell ref="A1:J1"/>
    <mergeCell ref="B3:D3"/>
    <mergeCell ref="E3:F3"/>
    <mergeCell ref="G3:I3"/>
    <mergeCell ref="A27:J27"/>
    <mergeCell ref="A3:A5"/>
    <mergeCell ref="B4:B5"/>
    <mergeCell ref="C4:C5"/>
    <mergeCell ref="D4:D5"/>
    <mergeCell ref="E4:E5"/>
    <mergeCell ref="F4:F5"/>
    <mergeCell ref="G4:G5"/>
    <mergeCell ref="H4:H5"/>
    <mergeCell ref="I4:I5"/>
    <mergeCell ref="J3:J5"/>
  </mergeCells>
  <printOptions horizontalCentered="1"/>
  <pageMargins left="0.786805555555556" right="0.786805555555556" top="0.786805555555556" bottom="0.786805555555556" header="0.590277777777778" footer="0.590277777777778"/>
  <pageSetup paperSize="9" scale="75" orientation="landscape" verticalDpi="4"/>
  <headerFooter alignWithMargins="0">
    <oddHeader>&amp;L附表7</oddHead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附表1.全省收入</vt:lpstr>
      <vt:lpstr>附表2.全省支出</vt:lpstr>
      <vt:lpstr>附表3.省本级收入</vt:lpstr>
      <vt:lpstr>附表4.省本级支出 </vt:lpstr>
      <vt:lpstr>附表5.全省基收</vt:lpstr>
      <vt:lpstr>附表6.全省基支</vt:lpstr>
      <vt:lpstr>附表7.本级基收</vt:lpstr>
      <vt:lpstr>附表8.本级基支</vt:lpstr>
      <vt:lpstr>附表9.国有资本经营预算</vt:lpstr>
      <vt:lpstr>附表10.社保基金预算收支表</vt:lpstr>
      <vt:lpstr>省本级支出2</vt:lpstr>
      <vt:lpstr>省对下转移支付表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yangshijun</dc:creator>
  <cp:lastModifiedBy>汪剑</cp:lastModifiedBy>
  <cp:revision>1</cp:revision>
  <dcterms:created xsi:type="dcterms:W3CDTF">2000-12-13T08:56:00Z</dcterms:created>
  <cp:lastPrinted>2016-11-18T08:25:00Z</cp:lastPrinted>
  <dcterms:modified xsi:type="dcterms:W3CDTF">2016-11-21T04:55:28Z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